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s\hq\TE\TE-Safety\TE-Hwy-Saf-Imp\RCUT\"/>
    </mc:Choice>
  </mc:AlternateContent>
  <bookViews>
    <workbookView xWindow="-1155" yWindow="225" windowWidth="45885" windowHeight="12660" firstSheet="5" activeTab="5"/>
  </bookViews>
  <sheets>
    <sheet name="May 2013" sheetId="1" r:id="rId1"/>
    <sheet name="May 2013 (3 year B4 Data)" sheetId="2" r:id="rId2"/>
    <sheet name="October 2013" sheetId="3" r:id="rId3"/>
    <sheet name="March 2014" sheetId="4" r:id="rId4"/>
    <sheet name="December 2015" sheetId="6" r:id="rId5"/>
    <sheet name="R-Cut" sheetId="14" r:id="rId6"/>
  </sheets>
  <definedNames>
    <definedName name="_xlnm.Print_Area" localSheetId="3">'March 2014'!$A$1:$W$23</definedName>
  </definedNames>
  <calcPr calcId="162913"/>
</workbook>
</file>

<file path=xl/calcChain.xml><?xml version="1.0" encoding="utf-8"?>
<calcChain xmlns="http://schemas.openxmlformats.org/spreadsheetml/2006/main">
  <c r="Y51" i="6" l="1"/>
  <c r="W51" i="6"/>
  <c r="U51" i="6"/>
  <c r="S51" i="6"/>
  <c r="N51" i="6"/>
  <c r="L51" i="6"/>
  <c r="J51" i="6"/>
  <c r="H51" i="6"/>
  <c r="R50" i="6"/>
  <c r="V50" i="6" s="1"/>
  <c r="G50" i="6"/>
  <c r="O50" i="6" s="1"/>
  <c r="Y44" i="6"/>
  <c r="W44" i="6"/>
  <c r="U44" i="6"/>
  <c r="S44" i="6"/>
  <c r="N44" i="6"/>
  <c r="L44" i="6"/>
  <c r="J44" i="6"/>
  <c r="H44" i="6"/>
  <c r="R40" i="6"/>
  <c r="T40" i="6" s="1"/>
  <c r="G40" i="6"/>
  <c r="M40" i="6" s="1"/>
  <c r="R39" i="6"/>
  <c r="Z39" i="6" s="1"/>
  <c r="G39" i="6"/>
  <c r="I39" i="6" s="1"/>
  <c r="R38" i="6"/>
  <c r="V38" i="6" s="1"/>
  <c r="G38" i="6"/>
  <c r="I38" i="6" s="1"/>
  <c r="R37" i="6"/>
  <c r="Z37" i="6" s="1"/>
  <c r="G37" i="6"/>
  <c r="M37" i="6" s="1"/>
  <c r="R36" i="6"/>
  <c r="Z36" i="6" s="1"/>
  <c r="G36" i="6"/>
  <c r="I36" i="6" s="1"/>
  <c r="R35" i="6"/>
  <c r="V35" i="6" s="1"/>
  <c r="G35" i="6"/>
  <c r="I35" i="6" s="1"/>
  <c r="R34" i="6"/>
  <c r="V34" i="6" s="1"/>
  <c r="G34" i="6"/>
  <c r="K34" i="6" s="1"/>
  <c r="R33" i="6"/>
  <c r="T33" i="6" s="1"/>
  <c r="G33" i="6"/>
  <c r="M33" i="6" s="1"/>
  <c r="R32" i="6"/>
  <c r="Z32" i="6" s="1"/>
  <c r="G32" i="6"/>
  <c r="I32" i="6" s="1"/>
  <c r="R31" i="6"/>
  <c r="V31" i="6" s="1"/>
  <c r="G31" i="6"/>
  <c r="I31" i="6" s="1"/>
  <c r="R30" i="6"/>
  <c r="V30" i="6" s="1"/>
  <c r="G30" i="6"/>
  <c r="O30" i="6" s="1"/>
  <c r="R29" i="6"/>
  <c r="V29" i="6" s="1"/>
  <c r="G29" i="6"/>
  <c r="M29" i="6" s="1"/>
  <c r="Y23" i="6"/>
  <c r="W23" i="6"/>
  <c r="U23" i="6"/>
  <c r="S23" i="6"/>
  <c r="X50" i="6" l="1"/>
  <c r="X29" i="6"/>
  <c r="AC29" i="6" s="1"/>
  <c r="Z29" i="6"/>
  <c r="Z30" i="6"/>
  <c r="AD30" i="6" s="1"/>
  <c r="T29" i="6"/>
  <c r="K32" i="6"/>
  <c r="M35" i="6"/>
  <c r="O35" i="6"/>
  <c r="Z33" i="6"/>
  <c r="AB34" i="6"/>
  <c r="O32" i="6"/>
  <c r="AD32" i="6" s="1"/>
  <c r="I50" i="6"/>
  <c r="Z50" i="6"/>
  <c r="AD50" i="6" s="1"/>
  <c r="K50" i="6"/>
  <c r="AB50" i="6" s="1"/>
  <c r="G51" i="6"/>
  <c r="M51" i="6" s="1"/>
  <c r="M50" i="6"/>
  <c r="R51" i="6"/>
  <c r="T51" i="6" s="1"/>
  <c r="T50" i="6"/>
  <c r="T38" i="6"/>
  <c r="AA38" i="6" s="1"/>
  <c r="T35" i="6"/>
  <c r="AA35" i="6" s="1"/>
  <c r="T37" i="6"/>
  <c r="O31" i="6"/>
  <c r="X34" i="6"/>
  <c r="X35" i="6"/>
  <c r="V37" i="6"/>
  <c r="Z34" i="6"/>
  <c r="X37" i="6"/>
  <c r="AC37" i="6" s="1"/>
  <c r="K39" i="6"/>
  <c r="Z40" i="6"/>
  <c r="T30" i="6"/>
  <c r="X31" i="6"/>
  <c r="V33" i="6"/>
  <c r="K36" i="6"/>
  <c r="O39" i="6"/>
  <c r="AD39" i="6" s="1"/>
  <c r="X30" i="6"/>
  <c r="X33" i="6"/>
  <c r="AC33" i="6" s="1"/>
  <c r="K35" i="6"/>
  <c r="AB35" i="6" s="1"/>
  <c r="O36" i="6"/>
  <c r="AD36" i="6" s="1"/>
  <c r="V40" i="6"/>
  <c r="K31" i="6"/>
  <c r="AB31" i="6" s="1"/>
  <c r="X38" i="6"/>
  <c r="X40" i="6"/>
  <c r="AC40" i="6" s="1"/>
  <c r="M31" i="6"/>
  <c r="T34" i="6"/>
  <c r="Z38" i="6"/>
  <c r="I34" i="6"/>
  <c r="K30" i="6"/>
  <c r="AB30" i="6" s="1"/>
  <c r="O29" i="6"/>
  <c r="O33" i="6"/>
  <c r="O37" i="6"/>
  <c r="AD37" i="6" s="1"/>
  <c r="O40" i="6"/>
  <c r="Z31" i="6"/>
  <c r="M32" i="6"/>
  <c r="Z35" i="6"/>
  <c r="M36" i="6"/>
  <c r="M39" i="6"/>
  <c r="I30" i="6"/>
  <c r="K38" i="6"/>
  <c r="AB38" i="6" s="1"/>
  <c r="T39" i="6"/>
  <c r="AA39" i="6" s="1"/>
  <c r="M30" i="6"/>
  <c r="V32" i="6"/>
  <c r="I33" i="6"/>
  <c r="AA33" i="6" s="1"/>
  <c r="M34" i="6"/>
  <c r="V36" i="6"/>
  <c r="I37" i="6"/>
  <c r="M38" i="6"/>
  <c r="V39" i="6"/>
  <c r="I40" i="6"/>
  <c r="AA40" i="6" s="1"/>
  <c r="G44" i="6"/>
  <c r="K44" i="6" s="1"/>
  <c r="R44" i="6"/>
  <c r="Z44" i="6" s="1"/>
  <c r="T32" i="6"/>
  <c r="AA32" i="6" s="1"/>
  <c r="T36" i="6"/>
  <c r="AA36" i="6" s="1"/>
  <c r="T31" i="6"/>
  <c r="AA31" i="6" s="1"/>
  <c r="X32" i="6"/>
  <c r="O34" i="6"/>
  <c r="X36" i="6"/>
  <c r="K37" i="6"/>
  <c r="O38" i="6"/>
  <c r="X39" i="6"/>
  <c r="K40" i="6"/>
  <c r="I29" i="6"/>
  <c r="K29" i="6"/>
  <c r="AB29" i="6" s="1"/>
  <c r="K33" i="6"/>
  <c r="N23" i="6"/>
  <c r="L23" i="6"/>
  <c r="J23" i="6"/>
  <c r="H23" i="6"/>
  <c r="AD38" i="6" l="1"/>
  <c r="AC50" i="6"/>
  <c r="AB39" i="6"/>
  <c r="AD40" i="6"/>
  <c r="AA34" i="6"/>
  <c r="AA29" i="6"/>
  <c r="AB37" i="6"/>
  <c r="AB32" i="6"/>
  <c r="AD31" i="6"/>
  <c r="AD35" i="6"/>
  <c r="X51" i="6"/>
  <c r="AC51" i="6" s="1"/>
  <c r="AD29" i="6"/>
  <c r="AC32" i="6"/>
  <c r="Z51" i="6"/>
  <c r="AC30" i="6"/>
  <c r="O51" i="6"/>
  <c r="I44" i="6"/>
  <c r="AB33" i="6"/>
  <c r="AD34" i="6"/>
  <c r="AC35" i="6"/>
  <c r="AC31" i="6"/>
  <c r="AA37" i="6"/>
  <c r="AD33" i="6"/>
  <c r="AB36" i="6"/>
  <c r="AA50" i="6"/>
  <c r="K51" i="6"/>
  <c r="I51" i="6"/>
  <c r="AA51" i="6" s="1"/>
  <c r="V51" i="6"/>
  <c r="AC38" i="6"/>
  <c r="X44" i="6"/>
  <c r="AA30" i="6"/>
  <c r="AB40" i="6"/>
  <c r="V44" i="6"/>
  <c r="AB44" i="6" s="1"/>
  <c r="AC34" i="6"/>
  <c r="AC36" i="6"/>
  <c r="T44" i="6"/>
  <c r="AC39" i="6"/>
  <c r="O44" i="6"/>
  <c r="AD44" i="6" s="1"/>
  <c r="M44" i="6"/>
  <c r="R16" i="6"/>
  <c r="X16" i="6" s="1"/>
  <c r="R15" i="6"/>
  <c r="Z15" i="6" s="1"/>
  <c r="E58" i="6" l="1"/>
  <c r="F58" i="6"/>
  <c r="G56" i="6"/>
  <c r="G57" i="6"/>
  <c r="AD51" i="6"/>
  <c r="AA44" i="6"/>
  <c r="AC44" i="6"/>
  <c r="AB51" i="6"/>
  <c r="X15" i="6"/>
  <c r="T15" i="6"/>
  <c r="V15" i="6"/>
  <c r="Z16" i="6"/>
  <c r="T16" i="6"/>
  <c r="V16" i="6"/>
  <c r="R18" i="6"/>
  <c r="Z18" i="6" s="1"/>
  <c r="G18" i="6"/>
  <c r="I18" i="6" s="1"/>
  <c r="R17" i="6"/>
  <c r="X17" i="6" s="1"/>
  <c r="G17" i="6"/>
  <c r="I17" i="6" s="1"/>
  <c r="G15" i="6"/>
  <c r="O15" i="6" s="1"/>
  <c r="AD15" i="6" s="1"/>
  <c r="G16" i="6"/>
  <c r="F57" i="6" l="1"/>
  <c r="F56" i="6"/>
  <c r="G58" i="6"/>
  <c r="M16" i="6"/>
  <c r="AC16" i="6" s="1"/>
  <c r="O16" i="6"/>
  <c r="M18" i="6"/>
  <c r="O18" i="6"/>
  <c r="AD18" i="6" s="1"/>
  <c r="K17" i="6"/>
  <c r="M17" i="6"/>
  <c r="AC17" i="6" s="1"/>
  <c r="O17" i="6"/>
  <c r="K18" i="6"/>
  <c r="I15" i="6"/>
  <c r="AA15" i="6" s="1"/>
  <c r="K15" i="6"/>
  <c r="M15" i="6"/>
  <c r="Z17" i="6"/>
  <c r="I16" i="6"/>
  <c r="AA16" i="6" s="1"/>
  <c r="K16" i="6"/>
  <c r="AB16" i="6" s="1"/>
  <c r="T18" i="6"/>
  <c r="AA18" i="6" s="1"/>
  <c r="V18" i="6"/>
  <c r="X18" i="6"/>
  <c r="T17" i="6"/>
  <c r="AA17" i="6" s="1"/>
  <c r="V17" i="6"/>
  <c r="R6" i="6"/>
  <c r="AB18" i="6" l="1"/>
  <c r="AD16" i="6"/>
  <c r="AC15" i="6"/>
  <c r="AB15" i="6"/>
  <c r="AC18" i="6"/>
  <c r="AD17" i="6"/>
  <c r="AB17" i="6"/>
  <c r="R14" i="6" l="1"/>
  <c r="R13" i="6" l="1"/>
  <c r="R11" i="6" l="1"/>
  <c r="R12" i="6" l="1"/>
  <c r="Z11" i="6"/>
  <c r="X11" i="6"/>
  <c r="V11" i="6"/>
  <c r="T11" i="6"/>
  <c r="R10" i="6" l="1"/>
  <c r="R9" i="6"/>
  <c r="T9" i="6" s="1"/>
  <c r="R8" i="6"/>
  <c r="R7" i="6" l="1"/>
  <c r="R23" i="6" s="1"/>
  <c r="X23" i="6" l="1"/>
  <c r="Z23" i="6"/>
  <c r="T23" i="6"/>
  <c r="V23" i="6"/>
  <c r="Z6" i="6"/>
  <c r="X6" i="6"/>
  <c r="V6" i="6"/>
  <c r="T6" i="6"/>
  <c r="G6" i="6"/>
  <c r="Z14" i="6"/>
  <c r="X14" i="6"/>
  <c r="V14" i="6"/>
  <c r="T14" i="6"/>
  <c r="G14" i="6"/>
  <c r="K14" i="6" s="1"/>
  <c r="Z13" i="6"/>
  <c r="X13" i="6"/>
  <c r="V13" i="6"/>
  <c r="T13" i="6"/>
  <c r="G13" i="6"/>
  <c r="M13" i="6" s="1"/>
  <c r="Z12" i="6"/>
  <c r="X12" i="6"/>
  <c r="V12" i="6"/>
  <c r="T12" i="6"/>
  <c r="G12" i="6"/>
  <c r="O12" i="6" s="1"/>
  <c r="G11" i="6"/>
  <c r="I11" i="6" s="1"/>
  <c r="Z10" i="6"/>
  <c r="X10" i="6"/>
  <c r="V10" i="6"/>
  <c r="T10" i="6"/>
  <c r="G10" i="6"/>
  <c r="K10" i="6" s="1"/>
  <c r="Z9" i="6"/>
  <c r="X9" i="6"/>
  <c r="V9" i="6"/>
  <c r="G9" i="6"/>
  <c r="M9" i="6" s="1"/>
  <c r="Z8" i="6"/>
  <c r="X8" i="6"/>
  <c r="V8" i="6"/>
  <c r="T8" i="6"/>
  <c r="G8" i="6"/>
  <c r="I8" i="6" s="1"/>
  <c r="Z7" i="6"/>
  <c r="X7" i="6"/>
  <c r="V7" i="6"/>
  <c r="T7" i="6"/>
  <c r="G7" i="6"/>
  <c r="G23" i="6" l="1"/>
  <c r="I6" i="6"/>
  <c r="O8" i="6"/>
  <c r="AD8" i="6" s="1"/>
  <c r="K8" i="6"/>
  <c r="AB8" i="6" s="1"/>
  <c r="M8" i="6"/>
  <c r="AC8" i="6" s="1"/>
  <c r="AB14" i="6"/>
  <c r="I12" i="6"/>
  <c r="AA12" i="6" s="1"/>
  <c r="O9" i="6"/>
  <c r="AD9" i="6" s="1"/>
  <c r="K11" i="6"/>
  <c r="AB11" i="6" s="1"/>
  <c r="M14" i="6"/>
  <c r="AC14" i="6" s="1"/>
  <c r="AA8" i="6"/>
  <c r="M11" i="6"/>
  <c r="AC11" i="6" s="1"/>
  <c r="O14" i="6"/>
  <c r="AD14" i="6" s="1"/>
  <c r="O11" i="6"/>
  <c r="AD11" i="6" s="1"/>
  <c r="I7" i="6"/>
  <c r="AA7" i="6" s="1"/>
  <c r="AC13" i="6"/>
  <c r="AD12" i="6"/>
  <c r="AA11" i="6"/>
  <c r="AC9" i="6"/>
  <c r="AB10" i="6"/>
  <c r="I10" i="6"/>
  <c r="AA10" i="6" s="1"/>
  <c r="K7" i="6"/>
  <c r="M10" i="6"/>
  <c r="AC10" i="6" s="1"/>
  <c r="O13" i="6"/>
  <c r="AD13" i="6" s="1"/>
  <c r="K6" i="6"/>
  <c r="M7" i="6"/>
  <c r="I9" i="6"/>
  <c r="AA9" i="6" s="1"/>
  <c r="O10" i="6"/>
  <c r="AD10" i="6" s="1"/>
  <c r="K12" i="6"/>
  <c r="AB12" i="6" s="1"/>
  <c r="M6" i="6"/>
  <c r="O7" i="6"/>
  <c r="K9" i="6"/>
  <c r="AB9" i="6" s="1"/>
  <c r="M12" i="6"/>
  <c r="AC12" i="6" s="1"/>
  <c r="I14" i="6"/>
  <c r="AA14" i="6" s="1"/>
  <c r="O6" i="6"/>
  <c r="I13" i="6"/>
  <c r="AA13" i="6" s="1"/>
  <c r="K13" i="6"/>
  <c r="AB13" i="6" s="1"/>
  <c r="V16" i="4"/>
  <c r="T16" i="4"/>
  <c r="R16" i="4"/>
  <c r="P16" i="4"/>
  <c r="O16" i="4"/>
  <c r="M16" i="4"/>
  <c r="K16" i="4"/>
  <c r="I16" i="4"/>
  <c r="G16" i="4"/>
  <c r="W15" i="4"/>
  <c r="U15" i="4"/>
  <c r="S15" i="4"/>
  <c r="Q15" i="4"/>
  <c r="F15" i="4"/>
  <c r="L15" i="4" s="1"/>
  <c r="W10" i="4"/>
  <c r="U10" i="4"/>
  <c r="S10" i="4"/>
  <c r="Q10" i="4"/>
  <c r="F10" i="4"/>
  <c r="N10" i="4" s="1"/>
  <c r="AA10" i="4" s="1"/>
  <c r="W9" i="4"/>
  <c r="U9" i="4"/>
  <c r="S9" i="4"/>
  <c r="Q9" i="4"/>
  <c r="F9" i="4"/>
  <c r="L9" i="4" s="1"/>
  <c r="W8" i="4"/>
  <c r="U8" i="4"/>
  <c r="S8" i="4"/>
  <c r="Q8" i="4"/>
  <c r="F8" i="4"/>
  <c r="N8" i="4" s="1"/>
  <c r="W7" i="4"/>
  <c r="U7" i="4"/>
  <c r="S7" i="4"/>
  <c r="Q7" i="4"/>
  <c r="F7" i="4"/>
  <c r="L7" i="4" s="1"/>
  <c r="W6" i="4"/>
  <c r="U6" i="4"/>
  <c r="S6" i="4"/>
  <c r="Q6" i="4"/>
  <c r="F6" i="4"/>
  <c r="N6" i="4" s="1"/>
  <c r="W5" i="4"/>
  <c r="U5" i="4"/>
  <c r="S5" i="4"/>
  <c r="Q5" i="4"/>
  <c r="F5" i="4"/>
  <c r="L5" i="4" s="1"/>
  <c r="W4" i="4"/>
  <c r="U4" i="4"/>
  <c r="S4" i="4"/>
  <c r="Q4" i="4"/>
  <c r="F4" i="4"/>
  <c r="N4" i="4" s="1"/>
  <c r="AA4" i="4" s="1"/>
  <c r="W3" i="4"/>
  <c r="U3" i="4"/>
  <c r="S3" i="4"/>
  <c r="Q3" i="4"/>
  <c r="F3" i="4"/>
  <c r="AA6" i="4" l="1"/>
  <c r="AA8" i="4"/>
  <c r="O23" i="6"/>
  <c r="AD23" i="6" s="1"/>
  <c r="I23" i="6"/>
  <c r="AA23" i="6" s="1"/>
  <c r="K23" i="6"/>
  <c r="AB23" i="6" s="1"/>
  <c r="M23" i="6"/>
  <c r="AC23" i="6" s="1"/>
  <c r="AD6" i="6"/>
  <c r="AB6" i="6"/>
  <c r="AA6" i="6"/>
  <c r="AC6" i="6"/>
  <c r="AC7" i="6"/>
  <c r="AD7" i="6"/>
  <c r="AB7" i="6"/>
  <c r="U16" i="4"/>
  <c r="S16" i="4"/>
  <c r="Z5" i="4"/>
  <c r="Z9" i="4"/>
  <c r="W16" i="4"/>
  <c r="Z7" i="4"/>
  <c r="Z15" i="4"/>
  <c r="Q16" i="4"/>
  <c r="H6" i="4"/>
  <c r="X6" i="4" s="1"/>
  <c r="F16" i="4"/>
  <c r="M18" i="4" s="1"/>
  <c r="J23" i="4" s="1"/>
  <c r="H4" i="4"/>
  <c r="X4" i="4" s="1"/>
  <c r="P18" i="4"/>
  <c r="T18" i="4"/>
  <c r="R18" i="4"/>
  <c r="V18" i="4"/>
  <c r="J3" i="4"/>
  <c r="N3" i="4"/>
  <c r="L4" i="4"/>
  <c r="Z4" i="4" s="1"/>
  <c r="J5" i="4"/>
  <c r="Y5" i="4" s="1"/>
  <c r="N5" i="4"/>
  <c r="AA5" i="4" s="1"/>
  <c r="L6" i="4"/>
  <c r="Z6" i="4" s="1"/>
  <c r="J7" i="4"/>
  <c r="Y7" i="4" s="1"/>
  <c r="N7" i="4"/>
  <c r="AA7" i="4" s="1"/>
  <c r="H8" i="4"/>
  <c r="X8" i="4" s="1"/>
  <c r="L8" i="4"/>
  <c r="Z8" i="4" s="1"/>
  <c r="J9" i="4"/>
  <c r="Y9" i="4" s="1"/>
  <c r="N9" i="4"/>
  <c r="AA9" i="4" s="1"/>
  <c r="H10" i="4"/>
  <c r="X10" i="4" s="1"/>
  <c r="L10" i="4"/>
  <c r="Z10" i="4" s="1"/>
  <c r="J15" i="4"/>
  <c r="Y15" i="4" s="1"/>
  <c r="N15" i="4"/>
  <c r="AA15" i="4" s="1"/>
  <c r="H3" i="4"/>
  <c r="L3" i="4"/>
  <c r="J4" i="4"/>
  <c r="Y4" i="4" s="1"/>
  <c r="H5" i="4"/>
  <c r="X5" i="4" s="1"/>
  <c r="J6" i="4"/>
  <c r="Y6" i="4" s="1"/>
  <c r="H7" i="4"/>
  <c r="X7" i="4" s="1"/>
  <c r="J8" i="4"/>
  <c r="Y8" i="4" s="1"/>
  <c r="H9" i="4"/>
  <c r="X9" i="4" s="1"/>
  <c r="J10" i="4"/>
  <c r="Y10" i="4" s="1"/>
  <c r="H15" i="4"/>
  <c r="X15" i="4" s="1"/>
  <c r="V12" i="3"/>
  <c r="T12" i="3"/>
  <c r="R12" i="3"/>
  <c r="P12" i="3"/>
  <c r="O12" i="3"/>
  <c r="M12" i="3"/>
  <c r="K12" i="3"/>
  <c r="I12" i="3"/>
  <c r="G12" i="3"/>
  <c r="W11" i="3"/>
  <c r="U11" i="3"/>
  <c r="S11" i="3"/>
  <c r="Q11" i="3"/>
  <c r="F11" i="3"/>
  <c r="L11" i="3" s="1"/>
  <c r="W10" i="3"/>
  <c r="U10" i="3"/>
  <c r="S10" i="3"/>
  <c r="Q10" i="3"/>
  <c r="F10" i="3"/>
  <c r="N10" i="3" s="1"/>
  <c r="AA10" i="3" s="1"/>
  <c r="W9" i="3"/>
  <c r="U9" i="3"/>
  <c r="S9" i="3"/>
  <c r="Q9" i="3"/>
  <c r="F9" i="3"/>
  <c r="L9" i="3" s="1"/>
  <c r="W8" i="3"/>
  <c r="U8" i="3"/>
  <c r="S8" i="3"/>
  <c r="Q8" i="3"/>
  <c r="F8" i="3"/>
  <c r="N8" i="3" s="1"/>
  <c r="W7" i="3"/>
  <c r="U7" i="3"/>
  <c r="S7" i="3"/>
  <c r="Q7" i="3"/>
  <c r="F7" i="3"/>
  <c r="L7" i="3" s="1"/>
  <c r="W6" i="3"/>
  <c r="U6" i="3"/>
  <c r="S6" i="3"/>
  <c r="Q6" i="3"/>
  <c r="F6" i="3"/>
  <c r="N6" i="3" s="1"/>
  <c r="AA6" i="3" s="1"/>
  <c r="W5" i="3"/>
  <c r="U5" i="3"/>
  <c r="S5" i="3"/>
  <c r="Q5" i="3"/>
  <c r="F5" i="3"/>
  <c r="L5" i="3" s="1"/>
  <c r="W4" i="3"/>
  <c r="U4" i="3"/>
  <c r="S4" i="3"/>
  <c r="Q4" i="3"/>
  <c r="F4" i="3"/>
  <c r="N4" i="3" s="1"/>
  <c r="AA4" i="3" s="1"/>
  <c r="W3" i="3"/>
  <c r="U3" i="3"/>
  <c r="S3" i="3"/>
  <c r="Q3" i="3"/>
  <c r="F3" i="3"/>
  <c r="Q12" i="3" l="1"/>
  <c r="Z5" i="3"/>
  <c r="H8" i="3"/>
  <c r="S12" i="3"/>
  <c r="W12" i="3"/>
  <c r="E56" i="6"/>
  <c r="E57" i="6"/>
  <c r="I18" i="4"/>
  <c r="G18" i="4"/>
  <c r="J21" i="4" s="1"/>
  <c r="K18" i="4"/>
  <c r="J22" i="4" s="1"/>
  <c r="L16" i="4"/>
  <c r="Z3" i="4"/>
  <c r="N16" i="4"/>
  <c r="AA3" i="4"/>
  <c r="H16" i="4"/>
  <c r="X3" i="4"/>
  <c r="J16" i="4"/>
  <c r="Y3" i="4"/>
  <c r="U12" i="3"/>
  <c r="L4" i="3"/>
  <c r="Z4" i="3" s="1"/>
  <c r="H4" i="3"/>
  <c r="X4" i="3" s="1"/>
  <c r="L6" i="3"/>
  <c r="Z6" i="3" s="1"/>
  <c r="H6" i="3"/>
  <c r="X6" i="3" s="1"/>
  <c r="X8" i="3"/>
  <c r="AA8" i="3"/>
  <c r="Z7" i="3"/>
  <c r="Z11" i="3"/>
  <c r="Z9" i="3"/>
  <c r="P14" i="3"/>
  <c r="T14" i="3"/>
  <c r="R14" i="3"/>
  <c r="V14" i="3"/>
  <c r="F12" i="3"/>
  <c r="I14" i="3" s="1"/>
  <c r="J3" i="3"/>
  <c r="J5" i="3"/>
  <c r="Y5" i="3" s="1"/>
  <c r="N5" i="3"/>
  <c r="AA5" i="3" s="1"/>
  <c r="J7" i="3"/>
  <c r="Y7" i="3" s="1"/>
  <c r="N7" i="3"/>
  <c r="AA7" i="3" s="1"/>
  <c r="L8" i="3"/>
  <c r="Z8" i="3" s="1"/>
  <c r="J9" i="3"/>
  <c r="Y9" i="3" s="1"/>
  <c r="N9" i="3"/>
  <c r="AA9" i="3" s="1"/>
  <c r="H10" i="3"/>
  <c r="X10" i="3" s="1"/>
  <c r="L10" i="3"/>
  <c r="Z10" i="3" s="1"/>
  <c r="J11" i="3"/>
  <c r="Y11" i="3" s="1"/>
  <c r="N11" i="3"/>
  <c r="AA11" i="3" s="1"/>
  <c r="N3" i="3"/>
  <c r="H3" i="3"/>
  <c r="L3" i="3"/>
  <c r="J4" i="3"/>
  <c r="Y4" i="3" s="1"/>
  <c r="H5" i="3"/>
  <c r="X5" i="3" s="1"/>
  <c r="J6" i="3"/>
  <c r="Y6" i="3" s="1"/>
  <c r="H7" i="3"/>
  <c r="X7" i="3" s="1"/>
  <c r="J8" i="3"/>
  <c r="Y8" i="3" s="1"/>
  <c r="H9" i="3"/>
  <c r="X9" i="3" s="1"/>
  <c r="J10" i="3"/>
  <c r="Y10" i="3" s="1"/>
  <c r="H11" i="3"/>
  <c r="X11" i="3" s="1"/>
  <c r="F4" i="2"/>
  <c r="L4" i="2" s="1"/>
  <c r="F5" i="2"/>
  <c r="L5" i="2" s="1"/>
  <c r="F6" i="2"/>
  <c r="L6" i="2" s="1"/>
  <c r="F7" i="2"/>
  <c r="J7" i="2" s="1"/>
  <c r="Y7" i="2" s="1"/>
  <c r="F8" i="2"/>
  <c r="L8" i="2" s="1"/>
  <c r="Z8" i="2" s="1"/>
  <c r="F9" i="2"/>
  <c r="L9" i="2" s="1"/>
  <c r="Z9" i="2" s="1"/>
  <c r="F10" i="2"/>
  <c r="L10" i="2" s="1"/>
  <c r="F11" i="2"/>
  <c r="N11" i="2" s="1"/>
  <c r="F3" i="2"/>
  <c r="V12" i="2"/>
  <c r="T12" i="2"/>
  <c r="R12" i="2"/>
  <c r="P12" i="2"/>
  <c r="O12" i="2"/>
  <c r="R14" i="2" s="1"/>
  <c r="M12" i="2"/>
  <c r="K12" i="2"/>
  <c r="I12" i="2"/>
  <c r="G12" i="2"/>
  <c r="W11" i="2"/>
  <c r="U11" i="2"/>
  <c r="S11" i="2"/>
  <c r="Q11" i="2"/>
  <c r="L11" i="2"/>
  <c r="J11" i="2"/>
  <c r="H11" i="2"/>
  <c r="W10" i="2"/>
  <c r="U10" i="2"/>
  <c r="S10" i="2"/>
  <c r="Q10" i="2"/>
  <c r="N10" i="2"/>
  <c r="AA10" i="2" s="1"/>
  <c r="W9" i="2"/>
  <c r="U9" i="2"/>
  <c r="S9" i="2"/>
  <c r="Q9" i="2"/>
  <c r="W8" i="2"/>
  <c r="U8" i="2"/>
  <c r="S8" i="2"/>
  <c r="Q8" i="2"/>
  <c r="W7" i="2"/>
  <c r="U7" i="2"/>
  <c r="S7" i="2"/>
  <c r="Q7" i="2"/>
  <c r="N7" i="2"/>
  <c r="AA7" i="2" s="1"/>
  <c r="L7" i="2"/>
  <c r="Z7" i="2" s="1"/>
  <c r="W6" i="2"/>
  <c r="U6" i="2"/>
  <c r="S6" i="2"/>
  <c r="Q6" i="2"/>
  <c r="W5" i="2"/>
  <c r="U5" i="2"/>
  <c r="S5" i="2"/>
  <c r="Q5" i="2"/>
  <c r="W4" i="2"/>
  <c r="U4" i="2"/>
  <c r="S4" i="2"/>
  <c r="Q4" i="2"/>
  <c r="W3" i="2"/>
  <c r="U3" i="2"/>
  <c r="S3" i="2"/>
  <c r="Q3" i="2"/>
  <c r="J3" i="2"/>
  <c r="Z6" i="2" l="1"/>
  <c r="Z5" i="2"/>
  <c r="W12" i="2"/>
  <c r="X11" i="2"/>
  <c r="Z4" i="2"/>
  <c r="Q12" i="2"/>
  <c r="U12" i="2"/>
  <c r="Y11" i="2"/>
  <c r="AA11" i="2"/>
  <c r="S12" i="2"/>
  <c r="Z11" i="2"/>
  <c r="Z10" i="2"/>
  <c r="K14" i="3"/>
  <c r="J18" i="3" s="1"/>
  <c r="M14" i="3"/>
  <c r="J19" i="3" s="1"/>
  <c r="G14" i="3"/>
  <c r="J17" i="3" s="1"/>
  <c r="H12" i="3"/>
  <c r="X3" i="3"/>
  <c r="L12" i="3"/>
  <c r="Z3" i="3"/>
  <c r="N12" i="3"/>
  <c r="AA3" i="3"/>
  <c r="J12" i="3"/>
  <c r="Y3" i="3"/>
  <c r="N9" i="2"/>
  <c r="AA9" i="2" s="1"/>
  <c r="H9" i="2"/>
  <c r="X9" i="2" s="1"/>
  <c r="N8" i="2"/>
  <c r="AA8" i="2" s="1"/>
  <c r="H8" i="2"/>
  <c r="X8" i="2" s="1"/>
  <c r="J8" i="2"/>
  <c r="Y8" i="2" s="1"/>
  <c r="H7" i="2"/>
  <c r="X7" i="2" s="1"/>
  <c r="N6" i="2"/>
  <c r="AA6" i="2" s="1"/>
  <c r="N5" i="2"/>
  <c r="AA5" i="2" s="1"/>
  <c r="H5" i="2"/>
  <c r="X5" i="2" s="1"/>
  <c r="H4" i="2"/>
  <c r="X4" i="2" s="1"/>
  <c r="J4" i="2"/>
  <c r="Y4" i="2" s="1"/>
  <c r="N4" i="2"/>
  <c r="AA4" i="2" s="1"/>
  <c r="H6" i="2"/>
  <c r="X6" i="2" s="1"/>
  <c r="H10" i="2"/>
  <c r="X10" i="2" s="1"/>
  <c r="J5" i="2"/>
  <c r="Y5" i="2" s="1"/>
  <c r="J6" i="2"/>
  <c r="Y6" i="2" s="1"/>
  <c r="J9" i="2"/>
  <c r="Y9" i="2" s="1"/>
  <c r="J10" i="2"/>
  <c r="Y10" i="2" s="1"/>
  <c r="F12" i="2"/>
  <c r="I14" i="2" s="1"/>
  <c r="Y3" i="2"/>
  <c r="T14" i="2"/>
  <c r="V14" i="2"/>
  <c r="P14" i="2"/>
  <c r="L3" i="2"/>
  <c r="Z3" i="2" s="1"/>
  <c r="N3" i="2"/>
  <c r="H3" i="2"/>
  <c r="G12" i="1"/>
  <c r="I12" i="1"/>
  <c r="K12" i="1"/>
  <c r="K14" i="1" s="1"/>
  <c r="H19" i="1" s="1"/>
  <c r="M12" i="1"/>
  <c r="P14" i="1" s="1"/>
  <c r="N12" i="1"/>
  <c r="P12" i="1"/>
  <c r="R12" i="1"/>
  <c r="T12" i="1"/>
  <c r="T14" i="1" s="1"/>
  <c r="E12" i="1"/>
  <c r="D12" i="1"/>
  <c r="G14" i="1" l="1"/>
  <c r="I14" i="1"/>
  <c r="R14" i="1"/>
  <c r="E14" i="1"/>
  <c r="H17" i="1" s="1"/>
  <c r="N14" i="1"/>
  <c r="J12" i="2"/>
  <c r="N12" i="2"/>
  <c r="AA3" i="2"/>
  <c r="M14" i="2"/>
  <c r="J19" i="2" s="1"/>
  <c r="K14" i="2"/>
  <c r="J18" i="2" s="1"/>
  <c r="G14" i="2"/>
  <c r="J17" i="2" s="1"/>
  <c r="L12" i="2"/>
  <c r="X3" i="2"/>
  <c r="H12" i="2"/>
  <c r="H18" i="1"/>
  <c r="U4" i="1"/>
  <c r="U5" i="1"/>
  <c r="U6" i="1"/>
  <c r="U7" i="1"/>
  <c r="U8" i="1"/>
  <c r="U9" i="1"/>
  <c r="U10" i="1"/>
  <c r="U11" i="1"/>
  <c r="U3" i="1"/>
  <c r="S4" i="1"/>
  <c r="S5" i="1"/>
  <c r="S6" i="1"/>
  <c r="S7" i="1"/>
  <c r="S8" i="1"/>
  <c r="S9" i="1"/>
  <c r="S10" i="1"/>
  <c r="S11" i="1"/>
  <c r="S3" i="1"/>
  <c r="Q4" i="1"/>
  <c r="Q5" i="1"/>
  <c r="Q6" i="1"/>
  <c r="Q7" i="1"/>
  <c r="Q8" i="1"/>
  <c r="Q9" i="1"/>
  <c r="Q10" i="1"/>
  <c r="Q11" i="1"/>
  <c r="Q3" i="1"/>
  <c r="O4" i="1"/>
  <c r="O5" i="1"/>
  <c r="O6" i="1"/>
  <c r="O7" i="1"/>
  <c r="O8" i="1"/>
  <c r="O9" i="1"/>
  <c r="O10" i="1"/>
  <c r="O11" i="1"/>
  <c r="O3" i="1"/>
  <c r="L4" i="1"/>
  <c r="Y4" i="1" s="1"/>
  <c r="L5" i="1"/>
  <c r="L6" i="1"/>
  <c r="Y6" i="1" s="1"/>
  <c r="L7" i="1"/>
  <c r="Y7" i="1" s="1"/>
  <c r="L8" i="1"/>
  <c r="Y8" i="1" s="1"/>
  <c r="L9" i="1"/>
  <c r="Y9" i="1" s="1"/>
  <c r="L10" i="1"/>
  <c r="L11" i="1"/>
  <c r="L3" i="1"/>
  <c r="J4" i="1"/>
  <c r="J5" i="1"/>
  <c r="X5" i="1" s="1"/>
  <c r="J6" i="1"/>
  <c r="X6" i="1" s="1"/>
  <c r="J7" i="1"/>
  <c r="X7" i="1" s="1"/>
  <c r="J8" i="1"/>
  <c r="X8" i="1" s="1"/>
  <c r="J9" i="1"/>
  <c r="J10" i="1"/>
  <c r="J11" i="1"/>
  <c r="X11" i="1" s="1"/>
  <c r="J3" i="1"/>
  <c r="H4" i="1"/>
  <c r="W4" i="1" s="1"/>
  <c r="H5" i="1"/>
  <c r="W5" i="1" s="1"/>
  <c r="H6" i="1"/>
  <c r="W6" i="1" s="1"/>
  <c r="H7" i="1"/>
  <c r="W7" i="1" s="1"/>
  <c r="H8" i="1"/>
  <c r="H9" i="1"/>
  <c r="W9" i="1" s="1"/>
  <c r="H10" i="1"/>
  <c r="W10" i="1" s="1"/>
  <c r="H11" i="1"/>
  <c r="H3" i="1"/>
  <c r="F4" i="1"/>
  <c r="V4" i="1" s="1"/>
  <c r="F5" i="1"/>
  <c r="V5" i="1" s="1"/>
  <c r="F6" i="1"/>
  <c r="V6" i="1" s="1"/>
  <c r="F7" i="1"/>
  <c r="F8" i="1"/>
  <c r="V8" i="1" s="1"/>
  <c r="F9" i="1"/>
  <c r="V9" i="1" s="1"/>
  <c r="F10" i="1"/>
  <c r="F11" i="1"/>
  <c r="V11" i="1" s="1"/>
  <c r="F3" i="1"/>
  <c r="V10" i="1" l="1"/>
  <c r="W11" i="1"/>
  <c r="X4" i="1"/>
  <c r="Y5" i="1"/>
  <c r="X10" i="1"/>
  <c r="Y11" i="1"/>
  <c r="V7" i="1"/>
  <c r="W8" i="1"/>
  <c r="Y10" i="1"/>
  <c r="H12" i="1"/>
  <c r="W3" i="1"/>
  <c r="X9" i="1"/>
  <c r="Q12" i="1"/>
  <c r="X3" i="1"/>
  <c r="J12" i="1"/>
  <c r="S12" i="1"/>
  <c r="Y3" i="1"/>
  <c r="L12" i="1"/>
  <c r="U12" i="1"/>
  <c r="V3" i="1"/>
  <c r="F12" i="1"/>
  <c r="O12" i="1"/>
</calcChain>
</file>

<file path=xl/sharedStrings.xml><?xml version="1.0" encoding="utf-8"?>
<sst xmlns="http://schemas.openxmlformats.org/spreadsheetml/2006/main" count="507" uniqueCount="126">
  <si>
    <t xml:space="preserve">May 2013 Before and After Results for Roundabouts installed by the SCDOT Traffic Safety Office </t>
  </si>
  <si>
    <t>#</t>
  </si>
  <si>
    <t>Intersection</t>
  </si>
  <si>
    <t>Before Analysis Period (years)</t>
  </si>
  <si>
    <t>After Analysis Period (years)</t>
  </si>
  <si>
    <t>Before Total Crashes</t>
  </si>
  <si>
    <t>After Total Crashes</t>
  </si>
  <si>
    <t>Before PDO Crashes</t>
  </si>
  <si>
    <t>After PDO Crashes</t>
  </si>
  <si>
    <t>Before Injury Crashes</t>
  </si>
  <si>
    <t>After Injury Crashes</t>
  </si>
  <si>
    <t>Before Fatal Crashes</t>
  </si>
  <si>
    <t>After Fatal Crashes</t>
  </si>
  <si>
    <t>County</t>
  </si>
  <si>
    <t>Clarendon</t>
  </si>
  <si>
    <t>S-63 (Racoon Road) @ S-79 (Silver Road)</t>
  </si>
  <si>
    <t>Georgetown</t>
  </si>
  <si>
    <t>S-62 (Wachesaw Road) @ S-391/S-878 (Old Kings Highway)</t>
  </si>
  <si>
    <t>Greenville</t>
  </si>
  <si>
    <t>S-50 (Fork Shoals Road) @ S-221 (Conestee Road)</t>
  </si>
  <si>
    <t>Lexington</t>
  </si>
  <si>
    <t>S-70 (Two Notch Road) @ S-921 (Laurel Street)</t>
  </si>
  <si>
    <t>S-204 (Longs Pond Road) @ S-243 (Nazareth Road)</t>
  </si>
  <si>
    <t>SC 6 @ S-73 (Fish Hatchery Road)</t>
  </si>
  <si>
    <t>Orangeburg</t>
  </si>
  <si>
    <t>SC 45 (Branchdale Highway) @ SC 310 (Camden Road)</t>
  </si>
  <si>
    <t>York</t>
  </si>
  <si>
    <t>S-64 (Lincoln Road) @ S-172 (Old Limeston Road)</t>
  </si>
  <si>
    <t>Beaufort</t>
  </si>
  <si>
    <t>S-40 (Joe Frazier Road) @ S-263 (Morrall Drive)</t>
  </si>
  <si>
    <t>Before PDO Crashes/ Year</t>
  </si>
  <si>
    <t>Before Injury Crashes/ Year</t>
  </si>
  <si>
    <t>Before Fatal Crashes/ Year</t>
  </si>
  <si>
    <t>After Total Crashes/ Year</t>
  </si>
  <si>
    <t>After PDO Crashes/ Year</t>
  </si>
  <si>
    <t>After Injury Crashes/ Year</t>
  </si>
  <si>
    <t>After Fatal Crashes/ Year</t>
  </si>
  <si>
    <t>Before Total Crashes/ Year</t>
  </si>
  <si>
    <t>Total Crash Reduction</t>
  </si>
  <si>
    <t>PDO Crash Reduction</t>
  </si>
  <si>
    <t>Injury Crash Reduction</t>
  </si>
  <si>
    <t>Fatal Crash Reduction</t>
  </si>
  <si>
    <t>SUM</t>
  </si>
  <si>
    <t>Fatal Crashes/ Year</t>
  </si>
  <si>
    <t>Injury Crashes/ Year</t>
  </si>
  <si>
    <t>PDO Crashes/ Year</t>
  </si>
  <si>
    <t>Total Crashes/ Year</t>
  </si>
  <si>
    <t>Total Crash Reduction (%) =</t>
  </si>
  <si>
    <t>Injury Crash Reduction (%) =</t>
  </si>
  <si>
    <t>Fatal Crash Reduction (%) =</t>
  </si>
  <si>
    <t>Before</t>
  </si>
  <si>
    <t>After</t>
  </si>
  <si>
    <t>Before Analysis Start Date</t>
  </si>
  <si>
    <t>Before Analysis End Date</t>
  </si>
  <si>
    <t xml:space="preserve">October 2013 Before and After Results for Roundabouts installed by the SCDOT Traffic Safety Office </t>
  </si>
  <si>
    <t xml:space="preserve">March 2014 Before and After Results for Roundabouts installed by the SCDOT Traffic Safety Office </t>
  </si>
  <si>
    <t>Sumter</t>
  </si>
  <si>
    <t>SC 120 @ S-528</t>
  </si>
  <si>
    <t>Richland</t>
  </si>
  <si>
    <t>S-674 @ S-1280</t>
  </si>
  <si>
    <t>Pickens</t>
  </si>
  <si>
    <t>US 178 @ S-64</t>
  </si>
  <si>
    <t>Darlington</t>
  </si>
  <si>
    <t>US 401 @ S-19</t>
  </si>
  <si>
    <t>US 178 (Moorefield Mem Hwy) @ S-64 (Five Forks) @ S-326 (Old Pendelton Rd)</t>
  </si>
  <si>
    <t>US 401 (Lamar Hwy) @ S-19 (Hoffmeyer Rd)</t>
  </si>
  <si>
    <t>SC 120 (Pinewood Rd) @ S-528 (Kolb Road)</t>
  </si>
  <si>
    <t>SC 763 (Wedgefield Road) @ S-507 (Pitts Road)</t>
  </si>
  <si>
    <t>Marlboro</t>
  </si>
  <si>
    <t>SC 38 (Hamlet Hwy) @ S-47 (Beauty Spot Road)</t>
  </si>
  <si>
    <t>S-106 (Mineral Springs Road) @ S-387 (Cromer Road) &amp; S-1065 (Cedar Road)</t>
  </si>
  <si>
    <t>S-674 (Piney Grove Rd) @ S-1280 (Piney Woods Rd)</t>
  </si>
  <si>
    <t>All Roundabouts</t>
  </si>
  <si>
    <t>Single Lane Roundabouts</t>
  </si>
  <si>
    <t>Analysis Start Date</t>
  </si>
  <si>
    <t>Analysis End Date</t>
  </si>
  <si>
    <t>Analysis Period (years)</t>
  </si>
  <si>
    <t>Total Crashes</t>
  </si>
  <si>
    <t>PDO Crashes</t>
  </si>
  <si>
    <t xml:space="preserve"> PDO Crashes/ Year</t>
  </si>
  <si>
    <t xml:space="preserve"> Injury Crashes</t>
  </si>
  <si>
    <t>Fatal Crashes</t>
  </si>
  <si>
    <t>BEFORE</t>
  </si>
  <si>
    <t>AFTER</t>
  </si>
  <si>
    <t>TOTAL</t>
  </si>
  <si>
    <t>S</t>
  </si>
  <si>
    <t>H</t>
  </si>
  <si>
    <t>Type</t>
  </si>
  <si>
    <t>Type:  S=Single, D=Doub le, H=Hybrid, M=Mini</t>
  </si>
  <si>
    <t>Hybrid Roundabouts</t>
  </si>
  <si>
    <t xml:space="preserve">December 2015 Before and After Results for Roundabouts installed by the SCDOT Traffic Safety Office </t>
  </si>
  <si>
    <t>preparded June 2016</t>
  </si>
  <si>
    <t>All</t>
  </si>
  <si>
    <t>Single</t>
  </si>
  <si>
    <t>Hybrid</t>
  </si>
  <si>
    <t>Total Cost</t>
  </si>
  <si>
    <t>B/C</t>
  </si>
  <si>
    <t>Oconee</t>
  </si>
  <si>
    <t>S-87 (Morman Church Rd) at S-488 (Wells Highway)</t>
  </si>
  <si>
    <t>Horry</t>
  </si>
  <si>
    <t>Charleston</t>
  </si>
  <si>
    <t>Lancaster</t>
  </si>
  <si>
    <t>Anderson</t>
  </si>
  <si>
    <t>Completed Date</t>
  </si>
  <si>
    <t>Programmed</t>
  </si>
  <si>
    <t>Let Date</t>
  </si>
  <si>
    <t>Pin Number</t>
  </si>
  <si>
    <t>Yes</t>
  </si>
  <si>
    <t>Berkeley</t>
  </si>
  <si>
    <t>Marion</t>
  </si>
  <si>
    <t>Union</t>
  </si>
  <si>
    <t>US 76 @ S-64 (Laughlin Rd/Moores Mill Rd) and S-328 (Springdale Rd)</t>
  </si>
  <si>
    <t>US 52 (N. Governor Williams Hwy) @ S-528 (Wire Rd)</t>
  </si>
  <si>
    <t>US 521 (Charlotte Hwy) @ S-755 (North Corner Rd)</t>
  </si>
  <si>
    <t>US 301 (Five Chop Rd) @ SC 267 (Tee Vee Rd)</t>
  </si>
  <si>
    <t>US 17 @ S-20 (Main Rd) and S-1024 (N. Charleston Hwy)</t>
  </si>
  <si>
    <t>SC 9 @ Flag Patch Rd</t>
  </si>
  <si>
    <t>SC 9 @ S-420 (Log Cabin Rd)</t>
  </si>
  <si>
    <t>SC 9 @ S-664 (Liberty Church Rd)</t>
  </si>
  <si>
    <t>US 52 and S-50 (Oakley Rd)</t>
  </si>
  <si>
    <t>US 176 (Furman L Fendley Hwy) and S-407 (New Hope Church Rd)</t>
  </si>
  <si>
    <t>SC 9 Bypass and S-66 (No direct left turns)</t>
  </si>
  <si>
    <t>SC 153 &amp; Powers Blvd</t>
  </si>
  <si>
    <t>SC 153 &amp; BiLo Dr</t>
  </si>
  <si>
    <t>US 76 (Clemson Blvd) and S-1125 / Destination Blvd.</t>
  </si>
  <si>
    <t>P030075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</si>
</sst>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Segoe UI Black"/>
      <family val="2"/>
    </font>
    <font>
      <sz val="10"/>
      <color theme="1"/>
      <name val="Segoe UI Black"/>
      <family val="2"/>
    </font>
    <font>
      <b/>
      <sz val="10"/>
      <color theme="1"/>
      <name val="Segoe UI Black"/>
      <family val="2"/>
    </font>
    <font>
      <b/>
      <sz val="12"/>
      <color theme="1"/>
      <name val="Segoe UI Black"/>
      <family val="2"/>
    </font>
    <font>
      <sz val="12"/>
      <color theme="1"/>
      <name val="Segoe UI Black"/>
      <family val="2"/>
    </font>
    <font>
      <b/>
      <sz val="10"/>
      <name val="Segoe UI Black"/>
      <family val="2"/>
    </font>
    <font>
      <sz val="10"/>
      <color theme="1"/>
      <name val="Segoe UI Black"/>
    </font>
  </fonts>
  <fills count="1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13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2" fontId="0" fillId="0" borderId="1" xfId="0" applyNumberFormat="1" applyBorder="1" applyAlignment="1">
      <alignment horizontal="left" vertical="center"/>
    </xf>
    <xf numFmtId="0" fontId="0" fillId="5" borderId="1" xfId="0" applyFill="1" applyBorder="1" applyAlignment="1">
      <alignment horizontal="left" vertical="center" wrapText="1"/>
    </xf>
    <xf numFmtId="10" fontId="0" fillId="0" borderId="1" xfId="0" applyNumberFormat="1" applyBorder="1" applyAlignment="1">
      <alignment horizontal="left" vertical="center"/>
    </xf>
    <xf numFmtId="2" fontId="0" fillId="7" borderId="1" xfId="0" applyNumberFormat="1" applyFill="1" applyBorder="1" applyAlignment="1">
      <alignment horizontal="left" vertical="center"/>
    </xf>
    <xf numFmtId="1" fontId="0" fillId="0" borderId="1" xfId="0" applyNumberFormat="1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0" fillId="7" borderId="1" xfId="0" applyFill="1" applyBorder="1" applyAlignment="1">
      <alignment horizontal="left" vertical="center"/>
    </xf>
    <xf numFmtId="2" fontId="0" fillId="8" borderId="5" xfId="0" applyNumberFormat="1" applyFill="1" applyBorder="1" applyAlignment="1">
      <alignment horizontal="left" vertical="center"/>
    </xf>
    <xf numFmtId="0" fontId="0" fillId="8" borderId="6" xfId="0" applyFill="1" applyBorder="1" applyAlignment="1">
      <alignment horizontal="left" vertical="center"/>
    </xf>
    <xf numFmtId="0" fontId="0" fillId="8" borderId="7" xfId="0" applyFill="1" applyBorder="1" applyAlignment="1">
      <alignment horizontal="left" vertical="center"/>
    </xf>
    <xf numFmtId="0" fontId="0" fillId="8" borderId="8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9" fontId="1" fillId="4" borderId="11" xfId="0" applyNumberFormat="1" applyFont="1" applyFill="1" applyBorder="1" applyAlignment="1">
      <alignment horizontal="center" vertical="center"/>
    </xf>
    <xf numFmtId="9" fontId="1" fillId="4" borderId="14" xfId="0" applyNumberFormat="1" applyFont="1" applyFill="1" applyBorder="1" applyAlignment="1">
      <alignment horizontal="center" vertical="center"/>
    </xf>
    <xf numFmtId="9" fontId="1" fillId="4" borderId="4" xfId="0" applyNumberFormat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left" vertical="center"/>
    </xf>
    <xf numFmtId="0" fontId="0" fillId="6" borderId="16" xfId="0" applyFill="1" applyBorder="1" applyAlignment="1">
      <alignment horizontal="left" vertical="center"/>
    </xf>
    <xf numFmtId="0" fontId="0" fillId="6" borderId="17" xfId="0" applyFill="1" applyBorder="1"/>
    <xf numFmtId="0" fontId="0" fillId="6" borderId="17" xfId="0" applyFill="1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9" borderId="1" xfId="0" applyFill="1" applyBorder="1" applyAlignment="1">
      <alignment horizontal="left" vertical="center"/>
    </xf>
    <xf numFmtId="14" fontId="0" fillId="9" borderId="1" xfId="0" applyNumberFormat="1" applyFill="1" applyBorder="1" applyAlignment="1">
      <alignment horizontal="left" vertical="center"/>
    </xf>
    <xf numFmtId="2" fontId="0" fillId="9" borderId="1" xfId="0" applyNumberFormat="1" applyFill="1" applyBorder="1" applyAlignment="1">
      <alignment horizontal="left" vertical="center"/>
    </xf>
    <xf numFmtId="10" fontId="0" fillId="9" borderId="1" xfId="0" applyNumberFormat="1" applyFill="1" applyBorder="1" applyAlignment="1">
      <alignment horizontal="left" vertical="center"/>
    </xf>
    <xf numFmtId="0" fontId="0" fillId="9" borderId="0" xfId="0" applyFill="1" applyAlignment="1">
      <alignment horizontal="left" vertical="center"/>
    </xf>
    <xf numFmtId="0" fontId="0" fillId="0" borderId="0" xfId="0" applyFill="1"/>
    <xf numFmtId="0" fontId="0" fillId="0" borderId="1" xfId="0" applyFill="1" applyBorder="1"/>
    <xf numFmtId="0" fontId="4" fillId="0" borderId="0" xfId="0" applyFont="1" applyFill="1"/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5" xfId="0" applyFill="1" applyBorder="1"/>
    <xf numFmtId="14" fontId="0" fillId="0" borderId="18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14" fontId="0" fillId="0" borderId="18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/>
    </xf>
    <xf numFmtId="10" fontId="0" fillId="0" borderId="19" xfId="0" applyNumberFormat="1" applyFill="1" applyBorder="1" applyAlignment="1">
      <alignment horizontal="center" vertical="center"/>
    </xf>
    <xf numFmtId="14" fontId="2" fillId="0" borderId="18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2" fillId="10" borderId="1" xfId="0" applyFont="1" applyFill="1" applyBorder="1" applyAlignment="1">
      <alignment horizontal="left" vertical="center"/>
    </xf>
    <xf numFmtId="0" fontId="2" fillId="10" borderId="15" xfId="0" applyFont="1" applyFill="1" applyBorder="1" applyAlignment="1">
      <alignment horizontal="left" vertical="center"/>
    </xf>
    <xf numFmtId="14" fontId="2" fillId="10" borderId="18" xfId="0" applyNumberFormat="1" applyFont="1" applyFill="1" applyBorder="1" applyAlignment="1">
      <alignment horizontal="center" vertical="center"/>
    </xf>
    <xf numFmtId="14" fontId="2" fillId="10" borderId="1" xfId="0" applyNumberFormat="1" applyFont="1" applyFill="1" applyBorder="1" applyAlignment="1">
      <alignment horizontal="center" vertical="center"/>
    </xf>
    <xf numFmtId="2" fontId="2" fillId="10" borderId="1" xfId="0" applyNumberFormat="1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2" fontId="2" fillId="10" borderId="19" xfId="0" applyNumberFormat="1" applyFont="1" applyFill="1" applyBorder="1" applyAlignment="1">
      <alignment horizontal="center" vertical="center"/>
    </xf>
    <xf numFmtId="10" fontId="2" fillId="10" borderId="1" xfId="0" applyNumberFormat="1" applyFont="1" applyFill="1" applyBorder="1" applyAlignment="1">
      <alignment horizontal="center" vertical="center"/>
    </xf>
    <xf numFmtId="10" fontId="2" fillId="10" borderId="19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14" fontId="2" fillId="0" borderId="18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10" fontId="2" fillId="0" borderId="19" xfId="0" applyNumberFormat="1" applyFont="1" applyFill="1" applyBorder="1" applyAlignment="1">
      <alignment horizontal="center" vertical="center"/>
    </xf>
    <xf numFmtId="14" fontId="2" fillId="10" borderId="20" xfId="0" applyNumberFormat="1" applyFont="1" applyFill="1" applyBorder="1" applyAlignment="1">
      <alignment horizontal="center" vertical="center"/>
    </xf>
    <xf numFmtId="14" fontId="2" fillId="10" borderId="21" xfId="0" applyNumberFormat="1" applyFont="1" applyFill="1" applyBorder="1" applyAlignment="1">
      <alignment horizontal="center" vertical="center"/>
    </xf>
    <xf numFmtId="2" fontId="2" fillId="10" borderId="21" xfId="0" applyNumberFormat="1" applyFont="1" applyFill="1" applyBorder="1" applyAlignment="1">
      <alignment horizontal="center" vertical="center"/>
    </xf>
    <xf numFmtId="0" fontId="2" fillId="10" borderId="21" xfId="0" applyFont="1" applyFill="1" applyBorder="1" applyAlignment="1">
      <alignment horizontal="center" vertical="center"/>
    </xf>
    <xf numFmtId="10" fontId="2" fillId="10" borderId="21" xfId="0" applyNumberFormat="1" applyFont="1" applyFill="1" applyBorder="1" applyAlignment="1">
      <alignment horizontal="center" vertical="center"/>
    </xf>
    <xf numFmtId="10" fontId="2" fillId="10" borderId="29" xfId="0" applyNumberFormat="1" applyFont="1" applyFill="1" applyBorder="1" applyAlignment="1">
      <alignment horizontal="center" vertical="center"/>
    </xf>
    <xf numFmtId="0" fontId="2" fillId="10" borderId="21" xfId="0" applyNumberFormat="1" applyFont="1" applyFill="1" applyBorder="1" applyAlignment="1">
      <alignment horizontal="center" vertical="center"/>
    </xf>
    <xf numFmtId="14" fontId="0" fillId="0" borderId="30" xfId="0" applyNumberFormat="1" applyFill="1" applyBorder="1" applyAlignment="1">
      <alignment horizontal="center"/>
    </xf>
    <xf numFmtId="14" fontId="0" fillId="0" borderId="31" xfId="0" applyNumberFormat="1" applyFill="1" applyBorder="1" applyAlignment="1">
      <alignment horizontal="center" vertical="center"/>
    </xf>
    <xf numFmtId="2" fontId="0" fillId="0" borderId="31" xfId="0" applyNumberForma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2" fontId="0" fillId="0" borderId="32" xfId="0" applyNumberFormat="1" applyFill="1" applyBorder="1" applyAlignment="1">
      <alignment horizontal="center" vertical="center"/>
    </xf>
    <xf numFmtId="14" fontId="2" fillId="0" borderId="30" xfId="0" applyNumberFormat="1" applyFont="1" applyFill="1" applyBorder="1" applyAlignment="1">
      <alignment horizontal="center"/>
    </xf>
    <xf numFmtId="0" fontId="0" fillId="0" borderId="31" xfId="0" applyNumberFormat="1" applyFill="1" applyBorder="1" applyAlignment="1">
      <alignment horizontal="center" vertical="center"/>
    </xf>
    <xf numFmtId="10" fontId="0" fillId="0" borderId="31" xfId="0" applyNumberFormat="1" applyFill="1" applyBorder="1" applyAlignment="1">
      <alignment horizontal="center" vertical="center"/>
    </xf>
    <xf numFmtId="10" fontId="0" fillId="0" borderId="32" xfId="0" applyNumberFormat="1" applyFill="1" applyBorder="1" applyAlignment="1">
      <alignment horizontal="center" vertical="center"/>
    </xf>
    <xf numFmtId="0" fontId="0" fillId="0" borderId="0" xfId="0" applyFont="1" applyFill="1"/>
    <xf numFmtId="0" fontId="2" fillId="10" borderId="21" xfId="0" applyFont="1" applyFill="1" applyBorder="1" applyAlignment="1">
      <alignment horizontal="left" vertical="center"/>
    </xf>
    <xf numFmtId="0" fontId="2" fillId="10" borderId="7" xfId="0" applyFont="1" applyFill="1" applyBorder="1" applyAlignment="1">
      <alignment horizontal="left" vertical="center"/>
    </xf>
    <xf numFmtId="2" fontId="2" fillId="10" borderId="29" xfId="0" applyNumberFormat="1" applyFont="1" applyFill="1" applyBorder="1" applyAlignment="1">
      <alignment horizontal="center" vertical="center"/>
    </xf>
    <xf numFmtId="10" fontId="2" fillId="10" borderId="8" xfId="0" applyNumberFormat="1" applyFont="1" applyFill="1" applyBorder="1" applyAlignment="1">
      <alignment horizontal="center" vertical="center"/>
    </xf>
    <xf numFmtId="10" fontId="2" fillId="10" borderId="17" xfId="0" applyNumberFormat="1" applyFont="1" applyFill="1" applyBorder="1" applyAlignment="1">
      <alignment horizontal="center" vertical="center"/>
    </xf>
    <xf numFmtId="10" fontId="2" fillId="0" borderId="17" xfId="0" applyNumberFormat="1" applyFont="1" applyFill="1" applyBorder="1" applyAlignment="1">
      <alignment horizontal="center" vertical="center"/>
    </xf>
    <xf numFmtId="10" fontId="0" fillId="0" borderId="17" xfId="0" applyNumberFormat="1" applyFill="1" applyBorder="1" applyAlignment="1">
      <alignment horizontal="center" vertical="center"/>
    </xf>
    <xf numFmtId="10" fontId="0" fillId="0" borderId="3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11" borderId="22" xfId="0" applyFont="1" applyFill="1" applyBorder="1" applyAlignment="1">
      <alignment horizontal="center" vertical="center" wrapText="1"/>
    </xf>
    <xf numFmtId="0" fontId="4" fillId="11" borderId="23" xfId="0" applyFont="1" applyFill="1" applyBorder="1" applyAlignment="1">
      <alignment horizontal="center" vertical="center" wrapText="1"/>
    </xf>
    <xf numFmtId="0" fontId="4" fillId="13" borderId="22" xfId="0" applyFont="1" applyFill="1" applyBorder="1" applyAlignment="1">
      <alignment horizontal="center" vertical="center" wrapText="1"/>
    </xf>
    <xf numFmtId="0" fontId="4" fillId="13" borderId="23" xfId="0" applyFont="1" applyFill="1" applyBorder="1" applyAlignment="1">
      <alignment horizontal="center" vertical="center" wrapText="1"/>
    </xf>
    <xf numFmtId="0" fontId="4" fillId="13" borderId="24" xfId="0" applyFont="1" applyFill="1" applyBorder="1" applyAlignment="1">
      <alignment horizontal="center" vertical="center" wrapText="1"/>
    </xf>
    <xf numFmtId="0" fontId="4" fillId="11" borderId="27" xfId="0" applyFont="1" applyFill="1" applyBorder="1" applyAlignment="1">
      <alignment horizontal="center" vertical="center" wrapText="1"/>
    </xf>
    <xf numFmtId="9" fontId="4" fillId="0" borderId="28" xfId="1" applyFont="1" applyFill="1" applyBorder="1" applyAlignment="1">
      <alignment horizontal="center" vertical="center"/>
    </xf>
    <xf numFmtId="9" fontId="4" fillId="0" borderId="23" xfId="1" applyFont="1" applyFill="1" applyBorder="1" applyAlignment="1">
      <alignment horizontal="center" vertical="center"/>
    </xf>
    <xf numFmtId="9" fontId="4" fillId="0" borderId="24" xfId="1" applyFont="1" applyFill="1" applyBorder="1" applyAlignment="1">
      <alignment horizontal="center" vertical="center"/>
    </xf>
    <xf numFmtId="0" fontId="2" fillId="10" borderId="20" xfId="0" applyFont="1" applyFill="1" applyBorder="1" applyAlignment="1">
      <alignment horizontal="center" vertical="center"/>
    </xf>
    <xf numFmtId="0" fontId="2" fillId="1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/>
    <xf numFmtId="0" fontId="0" fillId="0" borderId="5" xfId="0" applyFill="1" applyBorder="1"/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center"/>
    </xf>
    <xf numFmtId="9" fontId="4" fillId="0" borderId="41" xfId="0" applyNumberFormat="1" applyFont="1" applyFill="1" applyBorder="1" applyAlignment="1">
      <alignment horizontal="center"/>
    </xf>
    <xf numFmtId="9" fontId="4" fillId="0" borderId="40" xfId="0" applyNumberFormat="1" applyFont="1" applyFill="1" applyBorder="1" applyAlignment="1">
      <alignment horizontal="center"/>
    </xf>
    <xf numFmtId="0" fontId="3" fillId="0" borderId="18" xfId="0" applyFont="1" applyFill="1" applyBorder="1"/>
    <xf numFmtId="0" fontId="3" fillId="0" borderId="19" xfId="0" applyFont="1" applyFill="1" applyBorder="1"/>
    <xf numFmtId="0" fontId="0" fillId="0" borderId="18" xfId="0" applyFont="1" applyFill="1" applyBorder="1"/>
    <xf numFmtId="0" fontId="0" fillId="0" borderId="19" xfId="0" applyFont="1" applyFill="1" applyBorder="1"/>
    <xf numFmtId="0" fontId="0" fillId="0" borderId="18" xfId="0" applyFill="1" applyBorder="1"/>
    <xf numFmtId="0" fontId="0" fillId="0" borderId="19" xfId="0" applyFill="1" applyBorder="1"/>
    <xf numFmtId="0" fontId="4" fillId="0" borderId="30" xfId="0" applyFont="1" applyFill="1" applyBorder="1"/>
    <xf numFmtId="0" fontId="4" fillId="0" borderId="32" xfId="0" applyFont="1" applyFill="1" applyBorder="1"/>
    <xf numFmtId="0" fontId="3" fillId="0" borderId="29" xfId="0" applyFont="1" applyFill="1" applyBorder="1"/>
    <xf numFmtId="44" fontId="2" fillId="0" borderId="20" xfId="2" applyFont="1" applyFill="1" applyBorder="1"/>
    <xf numFmtId="44" fontId="2" fillId="0" borderId="18" xfId="2" applyFont="1" applyFill="1" applyBorder="1"/>
    <xf numFmtId="10" fontId="2" fillId="10" borderId="20" xfId="0" applyNumberFormat="1" applyFont="1" applyFill="1" applyBorder="1" applyAlignment="1">
      <alignment horizontal="center" vertical="center"/>
    </xf>
    <xf numFmtId="10" fontId="2" fillId="10" borderId="18" xfId="0" applyNumberFormat="1" applyFont="1" applyFill="1" applyBorder="1" applyAlignment="1">
      <alignment horizontal="center" vertical="center"/>
    </xf>
    <xf numFmtId="10" fontId="2" fillId="0" borderId="18" xfId="0" applyNumberFormat="1" applyFont="1" applyFill="1" applyBorder="1" applyAlignment="1">
      <alignment horizontal="center" vertical="center"/>
    </xf>
    <xf numFmtId="10" fontId="0" fillId="0" borderId="18" xfId="0" applyNumberFormat="1" applyFill="1" applyBorder="1" applyAlignment="1">
      <alignment horizontal="center" vertical="center"/>
    </xf>
    <xf numFmtId="10" fontId="0" fillId="0" borderId="30" xfId="0" applyNumberFormat="1" applyFill="1" applyBorder="1" applyAlignment="1">
      <alignment horizontal="center" vertical="center"/>
    </xf>
    <xf numFmtId="9" fontId="4" fillId="0" borderId="22" xfId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4" fontId="7" fillId="0" borderId="17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4" fillId="11" borderId="12" xfId="0" applyFont="1" applyFill="1" applyBorder="1" applyAlignment="1">
      <alignment horizontal="center"/>
    </xf>
    <xf numFmtId="0" fontId="4" fillId="11" borderId="13" xfId="0" applyFont="1" applyFill="1" applyBorder="1" applyAlignment="1">
      <alignment horizontal="center"/>
    </xf>
    <xf numFmtId="0" fontId="4" fillId="12" borderId="36" xfId="0" applyFont="1" applyFill="1" applyBorder="1" applyAlignment="1">
      <alignment horizontal="center" vertical="center" wrapText="1"/>
    </xf>
    <xf numFmtId="0" fontId="4" fillId="12" borderId="30" xfId="0" applyFont="1" applyFill="1" applyBorder="1" applyAlignment="1">
      <alignment horizontal="center" vertical="center" wrapText="1"/>
    </xf>
    <xf numFmtId="0" fontId="4" fillId="12" borderId="37" xfId="0" applyFont="1" applyFill="1" applyBorder="1" applyAlignment="1">
      <alignment horizontal="center" vertical="center" wrapText="1"/>
    </xf>
    <xf numFmtId="0" fontId="4" fillId="12" borderId="31" xfId="0" applyFont="1" applyFill="1" applyBorder="1" applyAlignment="1">
      <alignment horizontal="center" vertical="center" wrapText="1"/>
    </xf>
    <xf numFmtId="0" fontId="4" fillId="12" borderId="38" xfId="0" applyFont="1" applyFill="1" applyBorder="1" applyAlignment="1">
      <alignment horizontal="center" vertical="center" wrapText="1"/>
    </xf>
    <xf numFmtId="0" fontId="4" fillId="12" borderId="3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8" borderId="9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4" xfId="0" applyFont="1" applyFill="1" applyBorder="1" applyAlignment="1">
      <alignment horizontal="center" vertical="center" wrapText="1"/>
    </xf>
    <xf numFmtId="0" fontId="4" fillId="8" borderId="35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13" borderId="12" xfId="0" applyFont="1" applyFill="1" applyBorder="1" applyAlignment="1">
      <alignment horizontal="center" vertical="center"/>
    </xf>
    <xf numFmtId="0" fontId="4" fillId="13" borderId="13" xfId="0" applyFont="1" applyFill="1" applyBorder="1" applyAlignment="1">
      <alignment horizontal="center" vertical="center"/>
    </xf>
    <xf numFmtId="0" fontId="4" fillId="13" borderId="14" xfId="0" applyFont="1" applyFill="1" applyBorder="1" applyAlignment="1">
      <alignment horizontal="center" vertical="center"/>
    </xf>
    <xf numFmtId="0" fontId="4" fillId="14" borderId="36" xfId="0" applyFont="1" applyFill="1" applyBorder="1" applyAlignment="1">
      <alignment horizontal="center" vertical="center"/>
    </xf>
    <xf numFmtId="0" fontId="4" fillId="14" borderId="30" xfId="0" applyFont="1" applyFill="1" applyBorder="1" applyAlignment="1">
      <alignment horizontal="center" vertical="center"/>
    </xf>
    <xf numFmtId="0" fontId="4" fillId="14" borderId="38" xfId="0" applyFont="1" applyFill="1" applyBorder="1" applyAlignment="1">
      <alignment horizontal="center" vertical="center"/>
    </xf>
    <xf numFmtId="0" fontId="4" fillId="14" borderId="32" xfId="0" applyFont="1" applyFill="1" applyBorder="1" applyAlignment="1">
      <alignment horizontal="center" vertical="center"/>
    </xf>
  </cellXfs>
  <cellStyles count="3">
    <cellStyle name="Currency" xfId="2" builtinId="4"/>
    <cellStyle name="Normal" xfId="0" builtinId="0"/>
    <cellStyle name="Percent" xfId="1" builtinId="5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 Black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indent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F59" totalsRowShown="0" dataDxfId="8" headerRowBorderDxfId="9" tableBorderDxfId="7" totalsRowBorderDxfId="6">
  <autoFilter ref="A1:F59"/>
  <sortState ref="A2:F59">
    <sortCondition ref="A1:A59"/>
  </sortState>
  <tableColumns count="6">
    <tableColumn id="1" name="County" dataDxfId="5"/>
    <tableColumn id="7" name="Pin Number" dataDxfId="4"/>
    <tableColumn id="2" name="Intersection" dataDxfId="3"/>
    <tableColumn id="4" name="Programmed" dataDxfId="2"/>
    <tableColumn id="6" name="Let Date" dataDxfId="1"/>
    <tableColumn id="3" name="Completed Date" dataDxfId="0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workbookViewId="0">
      <selection activeCell="H20" sqref="H20"/>
    </sheetView>
  </sheetViews>
  <sheetFormatPr defaultColWidth="9.140625" defaultRowHeight="15" x14ac:dyDescent="0.25"/>
  <cols>
    <col min="1" max="1" width="3.85546875" style="2" customWidth="1"/>
    <col min="2" max="2" width="12" style="2" bestFit="1" customWidth="1"/>
    <col min="3" max="3" width="53.42578125" style="2" bestFit="1" customWidth="1"/>
    <col min="4" max="4" width="9.5703125" style="2" bestFit="1" customWidth="1"/>
    <col min="5" max="5" width="9.140625" style="2"/>
    <col min="6" max="6" width="9.5703125" style="2" bestFit="1" customWidth="1"/>
    <col min="7" max="7" width="9.140625" style="2"/>
    <col min="8" max="8" width="9.7109375" style="2" bestFit="1" customWidth="1"/>
    <col min="9" max="11" width="9.140625" style="2"/>
    <col min="12" max="12" width="8.85546875"/>
    <col min="13" max="21" width="9.140625" style="2"/>
    <col min="22" max="25" width="10.7109375" style="2" customWidth="1"/>
    <col min="26" max="16384" width="9.140625" style="2"/>
  </cols>
  <sheetData>
    <row r="1" spans="1:25" ht="18.75" x14ac:dyDescent="0.25">
      <c r="A1" s="1" t="s">
        <v>0</v>
      </c>
      <c r="B1" s="1"/>
    </row>
    <row r="2" spans="1:25" s="3" customFormat="1" ht="69.75" customHeight="1" x14ac:dyDescent="0.25">
      <c r="A2" s="5" t="s">
        <v>1</v>
      </c>
      <c r="B2" s="5" t="s">
        <v>13</v>
      </c>
      <c r="C2" s="5" t="s">
        <v>2</v>
      </c>
      <c r="D2" s="5" t="s">
        <v>3</v>
      </c>
      <c r="E2" s="5" t="s">
        <v>5</v>
      </c>
      <c r="F2" s="6" t="s">
        <v>37</v>
      </c>
      <c r="G2" s="5" t="s">
        <v>7</v>
      </c>
      <c r="H2" s="6" t="s">
        <v>30</v>
      </c>
      <c r="I2" s="5" t="s">
        <v>9</v>
      </c>
      <c r="J2" s="6" t="s">
        <v>31</v>
      </c>
      <c r="K2" s="5" t="s">
        <v>11</v>
      </c>
      <c r="L2" s="6" t="s">
        <v>32</v>
      </c>
      <c r="M2" s="5" t="s">
        <v>4</v>
      </c>
      <c r="N2" s="5" t="s">
        <v>6</v>
      </c>
      <c r="O2" s="6" t="s">
        <v>33</v>
      </c>
      <c r="P2" s="5" t="s">
        <v>8</v>
      </c>
      <c r="Q2" s="6" t="s">
        <v>34</v>
      </c>
      <c r="R2" s="5" t="s">
        <v>10</v>
      </c>
      <c r="S2" s="6" t="s">
        <v>35</v>
      </c>
      <c r="T2" s="5" t="s">
        <v>12</v>
      </c>
      <c r="U2" s="6" t="s">
        <v>36</v>
      </c>
      <c r="V2" s="8" t="s">
        <v>38</v>
      </c>
      <c r="W2" s="8" t="s">
        <v>39</v>
      </c>
      <c r="X2" s="8" t="s">
        <v>40</v>
      </c>
      <c r="Y2" s="8" t="s">
        <v>41</v>
      </c>
    </row>
    <row r="3" spans="1:25" x14ac:dyDescent="0.25">
      <c r="A3" s="4">
        <v>1</v>
      </c>
      <c r="B3" s="4" t="s">
        <v>14</v>
      </c>
      <c r="C3" s="4" t="s">
        <v>15</v>
      </c>
      <c r="D3" s="7">
        <v>7.8</v>
      </c>
      <c r="E3" s="4">
        <v>28</v>
      </c>
      <c r="F3" s="7">
        <f>E3/D3</f>
        <v>3.5897435897435899</v>
      </c>
      <c r="G3" s="4">
        <v>18</v>
      </c>
      <c r="H3" s="7">
        <f>G3/D3</f>
        <v>2.3076923076923079</v>
      </c>
      <c r="I3" s="4">
        <v>10</v>
      </c>
      <c r="J3" s="7">
        <f>I3/D3</f>
        <v>1.2820512820512822</v>
      </c>
      <c r="K3" s="4">
        <v>0</v>
      </c>
      <c r="L3" s="7">
        <f>K3/D3</f>
        <v>0</v>
      </c>
      <c r="M3" s="7">
        <v>0.2</v>
      </c>
      <c r="N3" s="4">
        <v>1</v>
      </c>
      <c r="O3" s="7">
        <f>N3/M3</f>
        <v>5</v>
      </c>
      <c r="P3" s="4">
        <v>1</v>
      </c>
      <c r="Q3" s="7">
        <f>P3/M3</f>
        <v>5</v>
      </c>
      <c r="R3" s="4">
        <v>0</v>
      </c>
      <c r="S3" s="7">
        <f>R3/M3</f>
        <v>0</v>
      </c>
      <c r="T3" s="4">
        <v>0</v>
      </c>
      <c r="U3" s="7">
        <f>T3/M3</f>
        <v>0</v>
      </c>
      <c r="V3" s="9">
        <f>(F3-O3)/F3</f>
        <v>-0.39285714285714279</v>
      </c>
      <c r="W3" s="9">
        <f>(H3-Q3)/H3</f>
        <v>-1.1666666666666665</v>
      </c>
      <c r="X3" s="9">
        <f>(J3-S3)/J3</f>
        <v>1</v>
      </c>
      <c r="Y3" s="9" t="str">
        <f>IFERROR((L3-U3)/L3,"N/A")</f>
        <v>N/A</v>
      </c>
    </row>
    <row r="4" spans="1:25" x14ac:dyDescent="0.25">
      <c r="A4" s="4">
        <v>2</v>
      </c>
      <c r="B4" s="4" t="s">
        <v>16</v>
      </c>
      <c r="C4" s="4" t="s">
        <v>17</v>
      </c>
      <c r="D4" s="7">
        <v>7.71</v>
      </c>
      <c r="E4" s="4">
        <v>24</v>
      </c>
      <c r="F4" s="7">
        <f t="shared" ref="F4:F11" si="0">E4/D4</f>
        <v>3.1128404669260701</v>
      </c>
      <c r="G4" s="4">
        <v>18</v>
      </c>
      <c r="H4" s="7">
        <f t="shared" ref="H4:H11" si="1">G4/D4</f>
        <v>2.3346303501945527</v>
      </c>
      <c r="I4" s="4">
        <v>6</v>
      </c>
      <c r="J4" s="7">
        <f t="shared" ref="J4:J11" si="2">I4/D4</f>
        <v>0.77821011673151752</v>
      </c>
      <c r="K4" s="4">
        <v>0</v>
      </c>
      <c r="L4" s="7">
        <f t="shared" ref="L4:L11" si="3">K4/D4</f>
        <v>0</v>
      </c>
      <c r="M4" s="7">
        <v>0.28999999999999998</v>
      </c>
      <c r="N4" s="4">
        <v>1</v>
      </c>
      <c r="O4" s="7">
        <f t="shared" ref="O4:O11" si="4">N4/M4</f>
        <v>3.4482758620689657</v>
      </c>
      <c r="P4" s="4">
        <v>0</v>
      </c>
      <c r="Q4" s="7">
        <f t="shared" ref="Q4:Q11" si="5">P4/M4</f>
        <v>0</v>
      </c>
      <c r="R4" s="4">
        <v>1</v>
      </c>
      <c r="S4" s="7">
        <f t="shared" ref="S4:S11" si="6">R4/M4</f>
        <v>3.4482758620689657</v>
      </c>
      <c r="T4" s="4">
        <v>0</v>
      </c>
      <c r="U4" s="7">
        <f t="shared" ref="U4:U11" si="7">T4/M4</f>
        <v>0</v>
      </c>
      <c r="V4" s="9">
        <f t="shared" ref="V4:V11" si="8">(F4-O4)/F4</f>
        <v>-0.10775862068965524</v>
      </c>
      <c r="W4" s="9">
        <f t="shared" ref="W4:W11" si="9">(H4-Q4)/H4</f>
        <v>1</v>
      </c>
      <c r="X4" s="9">
        <f t="shared" ref="X4:X11" si="10">(J4-S4)/J4</f>
        <v>-3.431034482758621</v>
      </c>
      <c r="Y4" s="9" t="str">
        <f t="shared" ref="Y4:Y11" si="11">IFERROR((L4-U4)/L4,"N/A")</f>
        <v>N/A</v>
      </c>
    </row>
    <row r="5" spans="1:25" x14ac:dyDescent="0.25">
      <c r="A5" s="4">
        <v>3</v>
      </c>
      <c r="B5" s="4" t="s">
        <v>18</v>
      </c>
      <c r="C5" s="4" t="s">
        <v>19</v>
      </c>
      <c r="D5" s="7">
        <v>7.49</v>
      </c>
      <c r="E5" s="4">
        <v>33</v>
      </c>
      <c r="F5" s="7">
        <f t="shared" si="0"/>
        <v>4.4058744993324428</v>
      </c>
      <c r="G5" s="4">
        <v>22</v>
      </c>
      <c r="H5" s="7">
        <f t="shared" si="1"/>
        <v>2.937249666221629</v>
      </c>
      <c r="I5" s="4">
        <v>11</v>
      </c>
      <c r="J5" s="7">
        <f t="shared" si="2"/>
        <v>1.4686248331108145</v>
      </c>
      <c r="K5" s="4">
        <v>0</v>
      </c>
      <c r="L5" s="7">
        <f t="shared" si="3"/>
        <v>0</v>
      </c>
      <c r="M5" s="7">
        <v>0.51</v>
      </c>
      <c r="N5" s="4">
        <v>1</v>
      </c>
      <c r="O5" s="7">
        <f t="shared" si="4"/>
        <v>1.9607843137254901</v>
      </c>
      <c r="P5" s="4">
        <v>1</v>
      </c>
      <c r="Q5" s="7">
        <f t="shared" si="5"/>
        <v>1.9607843137254901</v>
      </c>
      <c r="R5" s="4">
        <v>0</v>
      </c>
      <c r="S5" s="7">
        <f t="shared" si="6"/>
        <v>0</v>
      </c>
      <c r="T5" s="4">
        <v>0</v>
      </c>
      <c r="U5" s="7">
        <f t="shared" si="7"/>
        <v>0</v>
      </c>
      <c r="V5" s="9">
        <f t="shared" si="8"/>
        <v>0.55496137849079019</v>
      </c>
      <c r="W5" s="9">
        <f t="shared" si="9"/>
        <v>0.33244206773618545</v>
      </c>
      <c r="X5" s="9">
        <f t="shared" si="10"/>
        <v>1</v>
      </c>
      <c r="Y5" s="9" t="str">
        <f t="shared" si="11"/>
        <v>N/A</v>
      </c>
    </row>
    <row r="6" spans="1:25" x14ac:dyDescent="0.25">
      <c r="A6" s="4">
        <v>4</v>
      </c>
      <c r="B6" s="4" t="s">
        <v>20</v>
      </c>
      <c r="C6" s="4" t="s">
        <v>22</v>
      </c>
      <c r="D6" s="7">
        <v>5.75</v>
      </c>
      <c r="E6" s="4">
        <v>17</v>
      </c>
      <c r="F6" s="7">
        <f t="shared" si="0"/>
        <v>2.9565217391304346</v>
      </c>
      <c r="G6" s="4">
        <v>13</v>
      </c>
      <c r="H6" s="7">
        <f t="shared" si="1"/>
        <v>2.2608695652173911</v>
      </c>
      <c r="I6" s="4">
        <v>4</v>
      </c>
      <c r="J6" s="7">
        <f t="shared" si="2"/>
        <v>0.69565217391304346</v>
      </c>
      <c r="K6" s="4">
        <v>0</v>
      </c>
      <c r="L6" s="7">
        <f t="shared" si="3"/>
        <v>0</v>
      </c>
      <c r="M6" s="7">
        <v>1.25</v>
      </c>
      <c r="N6" s="4">
        <v>0</v>
      </c>
      <c r="O6" s="7">
        <f t="shared" si="4"/>
        <v>0</v>
      </c>
      <c r="P6" s="4">
        <v>0</v>
      </c>
      <c r="Q6" s="7">
        <f t="shared" si="5"/>
        <v>0</v>
      </c>
      <c r="R6" s="4">
        <v>0</v>
      </c>
      <c r="S6" s="7">
        <f t="shared" si="6"/>
        <v>0</v>
      </c>
      <c r="T6" s="4">
        <v>0</v>
      </c>
      <c r="U6" s="7">
        <f t="shared" si="7"/>
        <v>0</v>
      </c>
      <c r="V6" s="9">
        <f t="shared" si="8"/>
        <v>1</v>
      </c>
      <c r="W6" s="9">
        <f t="shared" si="9"/>
        <v>1</v>
      </c>
      <c r="X6" s="9">
        <f t="shared" si="10"/>
        <v>1</v>
      </c>
      <c r="Y6" s="9" t="str">
        <f t="shared" si="11"/>
        <v>N/A</v>
      </c>
    </row>
    <row r="7" spans="1:25" x14ac:dyDescent="0.25">
      <c r="A7" s="4">
        <v>5</v>
      </c>
      <c r="B7" s="4" t="s">
        <v>20</v>
      </c>
      <c r="C7" s="4" t="s">
        <v>21</v>
      </c>
      <c r="D7" s="7">
        <v>7.8</v>
      </c>
      <c r="E7" s="4">
        <v>46</v>
      </c>
      <c r="F7" s="7">
        <f t="shared" si="0"/>
        <v>5.8974358974358978</v>
      </c>
      <c r="G7" s="4">
        <v>25</v>
      </c>
      <c r="H7" s="7">
        <f t="shared" si="1"/>
        <v>3.2051282051282053</v>
      </c>
      <c r="I7" s="4">
        <v>20</v>
      </c>
      <c r="J7" s="7">
        <f t="shared" si="2"/>
        <v>2.5641025641025643</v>
      </c>
      <c r="K7" s="4">
        <v>1</v>
      </c>
      <c r="L7" s="7">
        <f t="shared" si="3"/>
        <v>0.12820512820512822</v>
      </c>
      <c r="M7" s="7">
        <v>0.2</v>
      </c>
      <c r="N7" s="4">
        <v>1</v>
      </c>
      <c r="O7" s="7">
        <f t="shared" si="4"/>
        <v>5</v>
      </c>
      <c r="P7" s="4">
        <v>1</v>
      </c>
      <c r="Q7" s="7">
        <f t="shared" si="5"/>
        <v>5</v>
      </c>
      <c r="R7" s="4">
        <v>0</v>
      </c>
      <c r="S7" s="7">
        <f t="shared" si="6"/>
        <v>0</v>
      </c>
      <c r="T7" s="4">
        <v>0</v>
      </c>
      <c r="U7" s="7">
        <f t="shared" si="7"/>
        <v>0</v>
      </c>
      <c r="V7" s="9">
        <f t="shared" si="8"/>
        <v>0.15217391304347833</v>
      </c>
      <c r="W7" s="9">
        <f t="shared" si="9"/>
        <v>-0.55999999999999994</v>
      </c>
      <c r="X7" s="9">
        <f t="shared" si="10"/>
        <v>1</v>
      </c>
      <c r="Y7" s="9">
        <f t="shared" si="11"/>
        <v>1</v>
      </c>
    </row>
    <row r="8" spans="1:25" x14ac:dyDescent="0.25">
      <c r="A8" s="4">
        <v>6</v>
      </c>
      <c r="B8" s="4" t="s">
        <v>20</v>
      </c>
      <c r="C8" s="4" t="s">
        <v>23</v>
      </c>
      <c r="D8" s="7">
        <v>6.91</v>
      </c>
      <c r="E8" s="4">
        <v>53</v>
      </c>
      <c r="F8" s="7">
        <f t="shared" si="0"/>
        <v>7.6700434153400865</v>
      </c>
      <c r="G8" s="4">
        <v>24</v>
      </c>
      <c r="H8" s="7">
        <f t="shared" si="1"/>
        <v>3.4732272069464543</v>
      </c>
      <c r="I8" s="4">
        <v>28</v>
      </c>
      <c r="J8" s="7">
        <f t="shared" si="2"/>
        <v>4.0520984081041966</v>
      </c>
      <c r="K8" s="4">
        <v>1</v>
      </c>
      <c r="L8" s="7">
        <f t="shared" si="3"/>
        <v>0.14471780028943559</v>
      </c>
      <c r="M8" s="7">
        <v>1.0900000000000001</v>
      </c>
      <c r="N8" s="4">
        <v>3</v>
      </c>
      <c r="O8" s="7">
        <f t="shared" si="4"/>
        <v>2.7522935779816513</v>
      </c>
      <c r="P8" s="4">
        <v>2</v>
      </c>
      <c r="Q8" s="7">
        <f t="shared" si="5"/>
        <v>1.8348623853211008</v>
      </c>
      <c r="R8" s="4">
        <v>1</v>
      </c>
      <c r="S8" s="7">
        <f t="shared" si="6"/>
        <v>0.9174311926605504</v>
      </c>
      <c r="T8" s="4">
        <v>0</v>
      </c>
      <c r="U8" s="7">
        <f t="shared" si="7"/>
        <v>0</v>
      </c>
      <c r="V8" s="9">
        <f t="shared" si="8"/>
        <v>0.64116323351220361</v>
      </c>
      <c r="W8" s="9">
        <f t="shared" si="9"/>
        <v>0.47171253822629972</v>
      </c>
      <c r="X8" s="9">
        <f t="shared" si="10"/>
        <v>0.77359108781127128</v>
      </c>
      <c r="Y8" s="9">
        <f t="shared" si="11"/>
        <v>1</v>
      </c>
    </row>
    <row r="9" spans="1:25" x14ac:dyDescent="0.25">
      <c r="A9" s="4">
        <v>7</v>
      </c>
      <c r="B9" s="4" t="s">
        <v>24</v>
      </c>
      <c r="C9" s="4" t="s">
        <v>25</v>
      </c>
      <c r="D9" s="7">
        <v>7.8</v>
      </c>
      <c r="E9" s="4">
        <v>36</v>
      </c>
      <c r="F9" s="7">
        <f t="shared" si="0"/>
        <v>4.6153846153846159</v>
      </c>
      <c r="G9" s="4">
        <v>18</v>
      </c>
      <c r="H9" s="7">
        <f t="shared" si="1"/>
        <v>2.3076923076923079</v>
      </c>
      <c r="I9" s="4">
        <v>18</v>
      </c>
      <c r="J9" s="7">
        <f t="shared" si="2"/>
        <v>2.3076923076923079</v>
      </c>
      <c r="K9" s="4">
        <v>0</v>
      </c>
      <c r="L9" s="7">
        <f t="shared" si="3"/>
        <v>0</v>
      </c>
      <c r="M9" s="7">
        <v>0.2</v>
      </c>
      <c r="N9" s="4">
        <v>1</v>
      </c>
      <c r="O9" s="7">
        <f t="shared" si="4"/>
        <v>5</v>
      </c>
      <c r="P9" s="4">
        <v>1</v>
      </c>
      <c r="Q9" s="7">
        <f t="shared" si="5"/>
        <v>5</v>
      </c>
      <c r="R9" s="4">
        <v>0</v>
      </c>
      <c r="S9" s="7">
        <f t="shared" si="6"/>
        <v>0</v>
      </c>
      <c r="T9" s="4">
        <v>0</v>
      </c>
      <c r="U9" s="7">
        <f t="shared" si="7"/>
        <v>0</v>
      </c>
      <c r="V9" s="9">
        <f t="shared" si="8"/>
        <v>-8.3333333333333218E-2</v>
      </c>
      <c r="W9" s="9">
        <f t="shared" si="9"/>
        <v>-1.1666666666666665</v>
      </c>
      <c r="X9" s="9">
        <f t="shared" si="10"/>
        <v>1</v>
      </c>
      <c r="Y9" s="9" t="str">
        <f t="shared" si="11"/>
        <v>N/A</v>
      </c>
    </row>
    <row r="10" spans="1:25" x14ac:dyDescent="0.25">
      <c r="A10" s="4">
        <v>8</v>
      </c>
      <c r="B10" s="4" t="s">
        <v>26</v>
      </c>
      <c r="C10" s="4" t="s">
        <v>27</v>
      </c>
      <c r="D10" s="7">
        <v>6.58</v>
      </c>
      <c r="E10" s="4">
        <v>21</v>
      </c>
      <c r="F10" s="7">
        <f t="shared" si="0"/>
        <v>3.1914893617021276</v>
      </c>
      <c r="G10" s="4">
        <v>15</v>
      </c>
      <c r="H10" s="7">
        <f t="shared" si="1"/>
        <v>2.2796352583586628</v>
      </c>
      <c r="I10" s="4">
        <v>6</v>
      </c>
      <c r="J10" s="7">
        <f t="shared" si="2"/>
        <v>0.91185410334346506</v>
      </c>
      <c r="K10" s="4">
        <v>0</v>
      </c>
      <c r="L10" s="7">
        <f t="shared" si="3"/>
        <v>0</v>
      </c>
      <c r="M10" s="7">
        <v>0.42</v>
      </c>
      <c r="N10" s="4">
        <v>0</v>
      </c>
      <c r="O10" s="7">
        <f t="shared" si="4"/>
        <v>0</v>
      </c>
      <c r="P10" s="4">
        <v>0</v>
      </c>
      <c r="Q10" s="7">
        <f t="shared" si="5"/>
        <v>0</v>
      </c>
      <c r="R10" s="4">
        <v>0</v>
      </c>
      <c r="S10" s="7">
        <f t="shared" si="6"/>
        <v>0</v>
      </c>
      <c r="T10" s="4">
        <v>0</v>
      </c>
      <c r="U10" s="7">
        <f t="shared" si="7"/>
        <v>0</v>
      </c>
      <c r="V10" s="9">
        <f t="shared" si="8"/>
        <v>1</v>
      </c>
      <c r="W10" s="9">
        <f t="shared" si="9"/>
        <v>1</v>
      </c>
      <c r="X10" s="9">
        <f t="shared" si="10"/>
        <v>1</v>
      </c>
      <c r="Y10" s="9" t="str">
        <f t="shared" si="11"/>
        <v>N/A</v>
      </c>
    </row>
    <row r="11" spans="1:25" x14ac:dyDescent="0.25">
      <c r="A11" s="4">
        <v>9</v>
      </c>
      <c r="B11" s="4" t="s">
        <v>28</v>
      </c>
      <c r="C11" s="4" t="s">
        <v>29</v>
      </c>
      <c r="D11" s="7">
        <v>5.65</v>
      </c>
      <c r="E11" s="4">
        <v>19</v>
      </c>
      <c r="F11" s="7">
        <f t="shared" si="0"/>
        <v>3.3628318584070795</v>
      </c>
      <c r="G11" s="4">
        <v>12</v>
      </c>
      <c r="H11" s="7">
        <f t="shared" si="1"/>
        <v>2.1238938053097343</v>
      </c>
      <c r="I11" s="4">
        <v>7</v>
      </c>
      <c r="J11" s="7">
        <f t="shared" si="2"/>
        <v>1.2389380530973451</v>
      </c>
      <c r="K11" s="4">
        <v>0</v>
      </c>
      <c r="L11" s="7">
        <f t="shared" si="3"/>
        <v>0</v>
      </c>
      <c r="M11" s="7">
        <v>0.35</v>
      </c>
      <c r="N11" s="4">
        <v>1</v>
      </c>
      <c r="O11" s="7">
        <f t="shared" si="4"/>
        <v>2.8571428571428572</v>
      </c>
      <c r="P11" s="4">
        <v>0</v>
      </c>
      <c r="Q11" s="7">
        <f t="shared" si="5"/>
        <v>0</v>
      </c>
      <c r="R11" s="4">
        <v>1</v>
      </c>
      <c r="S11" s="7">
        <f t="shared" si="6"/>
        <v>2.8571428571428572</v>
      </c>
      <c r="T11" s="4">
        <v>0</v>
      </c>
      <c r="U11" s="7">
        <f t="shared" si="7"/>
        <v>0</v>
      </c>
      <c r="V11" s="9">
        <f t="shared" si="8"/>
        <v>0.15037593984962402</v>
      </c>
      <c r="W11" s="9">
        <f t="shared" si="9"/>
        <v>1</v>
      </c>
      <c r="X11" s="9">
        <f t="shared" si="10"/>
        <v>-1.306122448979592</v>
      </c>
      <c r="Y11" s="9" t="str">
        <f t="shared" si="11"/>
        <v>N/A</v>
      </c>
    </row>
    <row r="12" spans="1:25" ht="27.75" customHeight="1" x14ac:dyDescent="0.25">
      <c r="A12" s="13"/>
      <c r="B12" s="13"/>
      <c r="C12" s="12" t="s">
        <v>42</v>
      </c>
      <c r="D12" s="7">
        <f t="shared" ref="D12:U12" si="12">SUM(D3:D11)</f>
        <v>63.489999999999988</v>
      </c>
      <c r="E12" s="4">
        <f t="shared" si="12"/>
        <v>277</v>
      </c>
      <c r="F12" s="7">
        <f t="shared" si="12"/>
        <v>38.802165443402338</v>
      </c>
      <c r="G12" s="11">
        <f t="shared" si="12"/>
        <v>165</v>
      </c>
      <c r="H12" s="7">
        <f t="shared" si="12"/>
        <v>23.230018672761243</v>
      </c>
      <c r="I12" s="11">
        <f t="shared" si="12"/>
        <v>110</v>
      </c>
      <c r="J12" s="7">
        <f t="shared" si="12"/>
        <v>15.299223842146537</v>
      </c>
      <c r="K12" s="11">
        <f t="shared" si="12"/>
        <v>2</v>
      </c>
      <c r="L12" s="7">
        <f t="shared" si="12"/>
        <v>0.27292292849456379</v>
      </c>
      <c r="M12" s="7">
        <f t="shared" si="12"/>
        <v>4.51</v>
      </c>
      <c r="N12" s="11">
        <f t="shared" si="12"/>
        <v>9</v>
      </c>
      <c r="O12" s="7">
        <f t="shared" si="12"/>
        <v>26.018496610918966</v>
      </c>
      <c r="P12" s="11">
        <f t="shared" si="12"/>
        <v>6</v>
      </c>
      <c r="Q12" s="7">
        <f t="shared" si="12"/>
        <v>18.795646699046593</v>
      </c>
      <c r="R12" s="11">
        <f t="shared" si="12"/>
        <v>3</v>
      </c>
      <c r="S12" s="7">
        <f t="shared" si="12"/>
        <v>7.2228499118723732</v>
      </c>
      <c r="T12" s="11">
        <f t="shared" si="12"/>
        <v>0</v>
      </c>
      <c r="U12" s="7">
        <f t="shared" si="12"/>
        <v>0</v>
      </c>
      <c r="V12" s="10"/>
      <c r="W12" s="10"/>
      <c r="X12" s="10"/>
      <c r="Y12" s="10"/>
    </row>
    <row r="13" spans="1:25" x14ac:dyDescent="0.25">
      <c r="E13" s="27" t="s">
        <v>50</v>
      </c>
      <c r="F13" s="28"/>
      <c r="G13" s="28"/>
      <c r="H13" s="28"/>
      <c r="I13" s="28"/>
      <c r="J13" s="28"/>
      <c r="K13" s="28"/>
      <c r="L13" s="29"/>
      <c r="N13" s="27" t="s">
        <v>51</v>
      </c>
      <c r="O13" s="28"/>
      <c r="P13" s="28"/>
      <c r="Q13" s="28"/>
      <c r="R13" s="28"/>
      <c r="S13" s="28"/>
      <c r="T13" s="28"/>
      <c r="U13" s="30"/>
    </row>
    <row r="14" spans="1:25" x14ac:dyDescent="0.25">
      <c r="E14" s="14">
        <f>E12/D12</f>
        <v>4.3628917939833052</v>
      </c>
      <c r="F14" s="15"/>
      <c r="G14" s="14">
        <f>G12/D12</f>
        <v>2.5988344621200192</v>
      </c>
      <c r="H14" s="15"/>
      <c r="I14" s="14">
        <f>I12/D12</f>
        <v>1.732556308080013</v>
      </c>
      <c r="J14" s="15"/>
      <c r="K14" s="14">
        <f>K12/D12</f>
        <v>3.1501023783272963E-2</v>
      </c>
      <c r="L14" s="15"/>
      <c r="N14" s="14">
        <f>N12/M12</f>
        <v>1.9955654101995566</v>
      </c>
      <c r="O14" s="15"/>
      <c r="P14" s="14">
        <f>P12/M12</f>
        <v>1.3303769401330379</v>
      </c>
      <c r="Q14" s="15"/>
      <c r="R14" s="14">
        <f>R12/M12</f>
        <v>0.66518847006651893</v>
      </c>
      <c r="S14" s="15"/>
      <c r="T14" s="14">
        <f>T12/M12</f>
        <v>0</v>
      </c>
      <c r="U14" s="15"/>
    </row>
    <row r="15" spans="1:25" x14ac:dyDescent="0.25">
      <c r="E15" s="16" t="s">
        <v>46</v>
      </c>
      <c r="F15" s="17"/>
      <c r="G15" s="16" t="s">
        <v>45</v>
      </c>
      <c r="H15" s="17"/>
      <c r="I15" s="16" t="s">
        <v>44</v>
      </c>
      <c r="J15" s="17"/>
      <c r="K15" s="16" t="s">
        <v>43</v>
      </c>
      <c r="L15" s="17"/>
      <c r="N15" s="16" t="s">
        <v>46</v>
      </c>
      <c r="O15" s="17"/>
      <c r="P15" s="16" t="s">
        <v>45</v>
      </c>
      <c r="Q15" s="17"/>
      <c r="R15" s="16" t="s">
        <v>44</v>
      </c>
      <c r="S15" s="17"/>
      <c r="T15" s="16" t="s">
        <v>43</v>
      </c>
      <c r="U15" s="17"/>
    </row>
    <row r="16" spans="1:25" ht="15.75" thickBot="1" x14ac:dyDescent="0.3"/>
    <row r="17" spans="5:8" ht="19.5" thickBot="1" x14ac:dyDescent="0.3">
      <c r="E17" s="18" t="s">
        <v>47</v>
      </c>
      <c r="F17" s="19"/>
      <c r="G17" s="19"/>
      <c r="H17" s="24">
        <f>(E14-N14)/E14</f>
        <v>0.54260488125065043</v>
      </c>
    </row>
    <row r="18" spans="5:8" ht="19.5" thickBot="1" x14ac:dyDescent="0.3">
      <c r="E18" s="22" t="s">
        <v>48</v>
      </c>
      <c r="F18" s="23"/>
      <c r="G18" s="23"/>
      <c r="H18" s="25">
        <f>(I14-R14)/I14</f>
        <v>0.61606530941342474</v>
      </c>
    </row>
    <row r="19" spans="5:8" ht="19.5" thickBot="1" x14ac:dyDescent="0.3">
      <c r="E19" s="20" t="s">
        <v>49</v>
      </c>
      <c r="F19" s="21"/>
      <c r="G19" s="21"/>
      <c r="H19" s="26">
        <f>(K14-T14)/K14</f>
        <v>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workbookViewId="0">
      <selection activeCell="C20" sqref="C20"/>
    </sheetView>
  </sheetViews>
  <sheetFormatPr defaultColWidth="9.140625" defaultRowHeight="15" x14ac:dyDescent="0.25"/>
  <cols>
    <col min="1" max="1" width="3.85546875" style="2" customWidth="1"/>
    <col min="2" max="2" width="12" style="2" bestFit="1" customWidth="1"/>
    <col min="3" max="3" width="53.42578125" style="2" bestFit="1" customWidth="1"/>
    <col min="4" max="5" width="10.7109375" style="2" customWidth="1"/>
    <col min="6" max="6" width="9.5703125" style="2" customWidth="1"/>
    <col min="7" max="7" width="9.140625" style="2"/>
    <col min="8" max="8" width="9.5703125" style="2" customWidth="1"/>
    <col min="9" max="9" width="9.140625" style="2"/>
    <col min="10" max="10" width="9.7109375" style="2" customWidth="1"/>
    <col min="11" max="11" width="9.140625" style="2"/>
    <col min="12" max="12" width="9.140625" style="2" customWidth="1"/>
    <col min="13" max="13" width="9.140625" style="2"/>
    <col min="14" max="14" width="9.140625" customWidth="1"/>
    <col min="15" max="23" width="9.140625" style="2" customWidth="1"/>
    <col min="24" max="27" width="10.7109375" style="2" customWidth="1"/>
    <col min="28" max="16384" width="9.140625" style="2"/>
  </cols>
  <sheetData>
    <row r="1" spans="1:27" ht="18.75" x14ac:dyDescent="0.25">
      <c r="A1" s="1" t="s">
        <v>0</v>
      </c>
      <c r="B1" s="1"/>
    </row>
    <row r="2" spans="1:27" s="3" customFormat="1" ht="69.75" customHeight="1" x14ac:dyDescent="0.25">
      <c r="A2" s="5" t="s">
        <v>1</v>
      </c>
      <c r="B2" s="5" t="s">
        <v>13</v>
      </c>
      <c r="C2" s="5" t="s">
        <v>2</v>
      </c>
      <c r="D2" s="5" t="s">
        <v>52</v>
      </c>
      <c r="E2" s="5" t="s">
        <v>53</v>
      </c>
      <c r="F2" s="5" t="s">
        <v>3</v>
      </c>
      <c r="G2" s="5" t="s">
        <v>5</v>
      </c>
      <c r="H2" s="6" t="s">
        <v>37</v>
      </c>
      <c r="I2" s="5" t="s">
        <v>7</v>
      </c>
      <c r="J2" s="6" t="s">
        <v>30</v>
      </c>
      <c r="K2" s="5" t="s">
        <v>9</v>
      </c>
      <c r="L2" s="6" t="s">
        <v>31</v>
      </c>
      <c r="M2" s="5" t="s">
        <v>11</v>
      </c>
      <c r="N2" s="6" t="s">
        <v>32</v>
      </c>
      <c r="O2" s="5" t="s">
        <v>4</v>
      </c>
      <c r="P2" s="5" t="s">
        <v>6</v>
      </c>
      <c r="Q2" s="6" t="s">
        <v>33</v>
      </c>
      <c r="R2" s="5" t="s">
        <v>8</v>
      </c>
      <c r="S2" s="6" t="s">
        <v>34</v>
      </c>
      <c r="T2" s="5" t="s">
        <v>10</v>
      </c>
      <c r="U2" s="6" t="s">
        <v>35</v>
      </c>
      <c r="V2" s="5" t="s">
        <v>12</v>
      </c>
      <c r="W2" s="6" t="s">
        <v>36</v>
      </c>
      <c r="X2" s="8" t="s">
        <v>38</v>
      </c>
      <c r="Y2" s="8" t="s">
        <v>39</v>
      </c>
      <c r="Z2" s="8" t="s">
        <v>40</v>
      </c>
      <c r="AA2" s="8" t="s">
        <v>41</v>
      </c>
    </row>
    <row r="3" spans="1:27" x14ac:dyDescent="0.25">
      <c r="A3" s="4">
        <v>1</v>
      </c>
      <c r="B3" s="4" t="s">
        <v>14</v>
      </c>
      <c r="C3" s="4" t="s">
        <v>15</v>
      </c>
      <c r="D3" s="31">
        <v>39989</v>
      </c>
      <c r="E3" s="31">
        <v>41085</v>
      </c>
      <c r="F3" s="7">
        <f>(E3-D3)/365</f>
        <v>3.0027397260273974</v>
      </c>
      <c r="G3" s="4">
        <v>8</v>
      </c>
      <c r="H3" s="7">
        <f>G3/F3</f>
        <v>2.6642335766423355</v>
      </c>
      <c r="I3" s="4">
        <v>4</v>
      </c>
      <c r="J3" s="7">
        <f>I3/F3</f>
        <v>1.3321167883211678</v>
      </c>
      <c r="K3" s="4">
        <v>4</v>
      </c>
      <c r="L3" s="7">
        <f>K3/F3</f>
        <v>1.3321167883211678</v>
      </c>
      <c r="M3" s="4">
        <v>0</v>
      </c>
      <c r="N3" s="7">
        <f>M3/F3</f>
        <v>0</v>
      </c>
      <c r="O3" s="7">
        <v>0.2</v>
      </c>
      <c r="P3" s="4">
        <v>1</v>
      </c>
      <c r="Q3" s="7">
        <f>P3/O3</f>
        <v>5</v>
      </c>
      <c r="R3" s="4">
        <v>1</v>
      </c>
      <c r="S3" s="7">
        <f>R3/O3</f>
        <v>5</v>
      </c>
      <c r="T3" s="4">
        <v>0</v>
      </c>
      <c r="U3" s="7">
        <f>T3/O3</f>
        <v>0</v>
      </c>
      <c r="V3" s="4">
        <v>0</v>
      </c>
      <c r="W3" s="7">
        <f>V3/O3</f>
        <v>0</v>
      </c>
      <c r="X3" s="9">
        <f>(H3-Q3)/H3</f>
        <v>-0.87671232876712346</v>
      </c>
      <c r="Y3" s="9">
        <f>(J3-S3)/J3</f>
        <v>-2.7534246575342469</v>
      </c>
      <c r="Z3" s="9">
        <f>(L3-U3)/L3</f>
        <v>1</v>
      </c>
      <c r="AA3" s="9" t="str">
        <f>IFERROR((N3-W3)/N3,"N/A")</f>
        <v>N/A</v>
      </c>
    </row>
    <row r="4" spans="1:27" x14ac:dyDescent="0.25">
      <c r="A4" s="4">
        <v>2</v>
      </c>
      <c r="B4" s="4" t="s">
        <v>16</v>
      </c>
      <c r="C4" s="4" t="s">
        <v>17</v>
      </c>
      <c r="D4" s="31">
        <v>39857</v>
      </c>
      <c r="E4" s="31">
        <v>40952</v>
      </c>
      <c r="F4" s="7">
        <f t="shared" ref="F4:F11" si="0">(E4-D4)/365</f>
        <v>3</v>
      </c>
      <c r="G4" s="4">
        <v>8</v>
      </c>
      <c r="H4" s="7">
        <f t="shared" ref="H4:H11" si="1">G4/F4</f>
        <v>2.6666666666666665</v>
      </c>
      <c r="I4" s="4">
        <v>7</v>
      </c>
      <c r="J4" s="7">
        <f t="shared" ref="J4:J11" si="2">I4/F4</f>
        <v>2.3333333333333335</v>
      </c>
      <c r="K4" s="4">
        <v>1</v>
      </c>
      <c r="L4" s="7">
        <f t="shared" ref="L4:L11" si="3">K4/F4</f>
        <v>0.33333333333333331</v>
      </c>
      <c r="M4" s="4">
        <v>0</v>
      </c>
      <c r="N4" s="7">
        <f t="shared" ref="N4:N11" si="4">M4/F4</f>
        <v>0</v>
      </c>
      <c r="O4" s="7">
        <v>0.28999999999999998</v>
      </c>
      <c r="P4" s="4">
        <v>1</v>
      </c>
      <c r="Q4" s="7">
        <f t="shared" ref="Q4:Q11" si="5">P4/O4</f>
        <v>3.4482758620689657</v>
      </c>
      <c r="R4" s="4">
        <v>0</v>
      </c>
      <c r="S4" s="7">
        <f t="shared" ref="S4:S11" si="6">R4/O4</f>
        <v>0</v>
      </c>
      <c r="T4" s="4">
        <v>1</v>
      </c>
      <c r="U4" s="7">
        <f t="shared" ref="U4:U11" si="7">T4/O4</f>
        <v>3.4482758620689657</v>
      </c>
      <c r="V4" s="4">
        <v>0</v>
      </c>
      <c r="W4" s="7">
        <f t="shared" ref="W4:W11" si="8">V4/O4</f>
        <v>0</v>
      </c>
      <c r="X4" s="9">
        <f t="shared" ref="X4:X11" si="9">(H4-Q4)/H4</f>
        <v>-0.29310344827586221</v>
      </c>
      <c r="Y4" s="9">
        <f t="shared" ref="Y4:Y11" si="10">(J4-S4)/J4</f>
        <v>1</v>
      </c>
      <c r="Z4" s="9">
        <f t="shared" ref="Z4:Z11" si="11">(L4-U4)/L4</f>
        <v>-9.3448275862068968</v>
      </c>
      <c r="AA4" s="9" t="str">
        <f t="shared" ref="AA4:AA11" si="12">IFERROR((N4-W4)/N4,"N/A")</f>
        <v>N/A</v>
      </c>
    </row>
    <row r="5" spans="1:27" x14ac:dyDescent="0.25">
      <c r="A5" s="4">
        <v>3</v>
      </c>
      <c r="B5" s="4" t="s">
        <v>18</v>
      </c>
      <c r="C5" s="4" t="s">
        <v>19</v>
      </c>
      <c r="D5" s="31">
        <v>39486</v>
      </c>
      <c r="E5" s="31">
        <v>40582</v>
      </c>
      <c r="F5" s="7">
        <f t="shared" si="0"/>
        <v>3.0027397260273974</v>
      </c>
      <c r="G5" s="4">
        <v>10</v>
      </c>
      <c r="H5" s="7">
        <f t="shared" si="1"/>
        <v>3.3302919708029197</v>
      </c>
      <c r="I5" s="4">
        <v>9</v>
      </c>
      <c r="J5" s="7">
        <f t="shared" si="2"/>
        <v>2.9972627737226278</v>
      </c>
      <c r="K5" s="4">
        <v>1</v>
      </c>
      <c r="L5" s="7">
        <f t="shared" si="3"/>
        <v>0.33302919708029194</v>
      </c>
      <c r="M5" s="4">
        <v>0</v>
      </c>
      <c r="N5" s="7">
        <f t="shared" si="4"/>
        <v>0</v>
      </c>
      <c r="O5" s="7">
        <v>0.51</v>
      </c>
      <c r="P5" s="4">
        <v>1</v>
      </c>
      <c r="Q5" s="7">
        <f t="shared" si="5"/>
        <v>1.9607843137254901</v>
      </c>
      <c r="R5" s="4">
        <v>1</v>
      </c>
      <c r="S5" s="7">
        <f t="shared" si="6"/>
        <v>1.9607843137254901</v>
      </c>
      <c r="T5" s="4">
        <v>0</v>
      </c>
      <c r="U5" s="7">
        <f t="shared" si="7"/>
        <v>0</v>
      </c>
      <c r="V5" s="4">
        <v>0</v>
      </c>
      <c r="W5" s="7">
        <f t="shared" si="8"/>
        <v>0</v>
      </c>
      <c r="X5" s="9">
        <f t="shared" si="9"/>
        <v>0.41122750470051039</v>
      </c>
      <c r="Y5" s="9">
        <f t="shared" si="10"/>
        <v>0.34580833855612264</v>
      </c>
      <c r="Z5" s="9">
        <f t="shared" si="11"/>
        <v>1</v>
      </c>
      <c r="AA5" s="9" t="str">
        <f t="shared" si="12"/>
        <v>N/A</v>
      </c>
    </row>
    <row r="6" spans="1:27" x14ac:dyDescent="0.25">
      <c r="A6" s="4">
        <v>4</v>
      </c>
      <c r="B6" s="4" t="s">
        <v>20</v>
      </c>
      <c r="C6" s="4" t="s">
        <v>22</v>
      </c>
      <c r="D6" s="31">
        <v>39373</v>
      </c>
      <c r="E6" s="31">
        <v>40469</v>
      </c>
      <c r="F6" s="7">
        <f t="shared" si="0"/>
        <v>3.0027397260273974</v>
      </c>
      <c r="G6" s="4">
        <v>11</v>
      </c>
      <c r="H6" s="7">
        <f t="shared" si="1"/>
        <v>3.6633211678832116</v>
      </c>
      <c r="I6" s="4">
        <v>9</v>
      </c>
      <c r="J6" s="7">
        <f t="shared" si="2"/>
        <v>2.9972627737226278</v>
      </c>
      <c r="K6" s="4">
        <v>2</v>
      </c>
      <c r="L6" s="7">
        <f t="shared" si="3"/>
        <v>0.66605839416058388</v>
      </c>
      <c r="M6" s="4">
        <v>0</v>
      </c>
      <c r="N6" s="7">
        <f t="shared" si="4"/>
        <v>0</v>
      </c>
      <c r="O6" s="7">
        <v>1.25</v>
      </c>
      <c r="P6" s="4">
        <v>0</v>
      </c>
      <c r="Q6" s="7">
        <f t="shared" si="5"/>
        <v>0</v>
      </c>
      <c r="R6" s="4">
        <v>0</v>
      </c>
      <c r="S6" s="7">
        <f t="shared" si="6"/>
        <v>0</v>
      </c>
      <c r="T6" s="4">
        <v>0</v>
      </c>
      <c r="U6" s="7">
        <f t="shared" si="7"/>
        <v>0</v>
      </c>
      <c r="V6" s="4">
        <v>0</v>
      </c>
      <c r="W6" s="7">
        <f t="shared" si="8"/>
        <v>0</v>
      </c>
      <c r="X6" s="9">
        <f t="shared" si="9"/>
        <v>1</v>
      </c>
      <c r="Y6" s="9">
        <f t="shared" si="10"/>
        <v>1</v>
      </c>
      <c r="Z6" s="9">
        <f t="shared" si="11"/>
        <v>1</v>
      </c>
      <c r="AA6" s="9" t="str">
        <f t="shared" si="12"/>
        <v>N/A</v>
      </c>
    </row>
    <row r="7" spans="1:27" x14ac:dyDescent="0.25">
      <c r="A7" s="4">
        <v>5</v>
      </c>
      <c r="B7" s="4" t="s">
        <v>20</v>
      </c>
      <c r="C7" s="4" t="s">
        <v>21</v>
      </c>
      <c r="D7" s="31">
        <v>40026</v>
      </c>
      <c r="E7" s="31">
        <v>41122</v>
      </c>
      <c r="F7" s="7">
        <f t="shared" si="0"/>
        <v>3.0027397260273974</v>
      </c>
      <c r="G7" s="4">
        <v>16</v>
      </c>
      <c r="H7" s="7">
        <f t="shared" si="1"/>
        <v>5.328467153284671</v>
      </c>
      <c r="I7" s="4">
        <v>8</v>
      </c>
      <c r="J7" s="7">
        <f t="shared" si="2"/>
        <v>2.6642335766423355</v>
      </c>
      <c r="K7" s="4">
        <v>7</v>
      </c>
      <c r="L7" s="7">
        <f t="shared" si="3"/>
        <v>2.3312043795620436</v>
      </c>
      <c r="M7" s="4">
        <v>1</v>
      </c>
      <c r="N7" s="7">
        <f t="shared" si="4"/>
        <v>0.33302919708029194</v>
      </c>
      <c r="O7" s="7">
        <v>0.2</v>
      </c>
      <c r="P7" s="4">
        <v>1</v>
      </c>
      <c r="Q7" s="7">
        <f t="shared" si="5"/>
        <v>5</v>
      </c>
      <c r="R7" s="4">
        <v>1</v>
      </c>
      <c r="S7" s="7">
        <f t="shared" si="6"/>
        <v>5</v>
      </c>
      <c r="T7" s="4">
        <v>0</v>
      </c>
      <c r="U7" s="7">
        <f t="shared" si="7"/>
        <v>0</v>
      </c>
      <c r="V7" s="4">
        <v>0</v>
      </c>
      <c r="W7" s="7">
        <f t="shared" si="8"/>
        <v>0</v>
      </c>
      <c r="X7" s="9">
        <f t="shared" si="9"/>
        <v>6.1643835616438263E-2</v>
      </c>
      <c r="Y7" s="9">
        <f t="shared" si="10"/>
        <v>-0.87671232876712346</v>
      </c>
      <c r="Z7" s="9">
        <f t="shared" si="11"/>
        <v>1</v>
      </c>
      <c r="AA7" s="9">
        <f t="shared" si="12"/>
        <v>1</v>
      </c>
    </row>
    <row r="8" spans="1:27" x14ac:dyDescent="0.25">
      <c r="A8" s="4">
        <v>6</v>
      </c>
      <c r="B8" s="4" t="s">
        <v>20</v>
      </c>
      <c r="C8" s="4" t="s">
        <v>23</v>
      </c>
      <c r="D8" s="31">
        <v>39487</v>
      </c>
      <c r="E8" s="31">
        <v>40583</v>
      </c>
      <c r="F8" s="7">
        <f t="shared" si="0"/>
        <v>3.0027397260273974</v>
      </c>
      <c r="G8" s="4">
        <v>26</v>
      </c>
      <c r="H8" s="7">
        <f t="shared" si="1"/>
        <v>8.6587591240875916</v>
      </c>
      <c r="I8" s="4">
        <v>12</v>
      </c>
      <c r="J8" s="7">
        <f t="shared" si="2"/>
        <v>3.9963503649635035</v>
      </c>
      <c r="K8" s="4">
        <v>13</v>
      </c>
      <c r="L8" s="7">
        <f t="shared" si="3"/>
        <v>4.3293795620437958</v>
      </c>
      <c r="M8" s="4">
        <v>1</v>
      </c>
      <c r="N8" s="7">
        <f t="shared" si="4"/>
        <v>0.33302919708029194</v>
      </c>
      <c r="O8" s="7">
        <v>1.0900000000000001</v>
      </c>
      <c r="P8" s="4">
        <v>3</v>
      </c>
      <c r="Q8" s="7">
        <f t="shared" si="5"/>
        <v>2.7522935779816513</v>
      </c>
      <c r="R8" s="4">
        <v>2</v>
      </c>
      <c r="S8" s="7">
        <f t="shared" si="6"/>
        <v>1.8348623853211008</v>
      </c>
      <c r="T8" s="4">
        <v>1</v>
      </c>
      <c r="U8" s="7">
        <f t="shared" si="7"/>
        <v>0.9174311926605504</v>
      </c>
      <c r="V8" s="4">
        <v>0</v>
      </c>
      <c r="W8" s="7">
        <f t="shared" si="8"/>
        <v>0</v>
      </c>
      <c r="X8" s="9">
        <f t="shared" si="9"/>
        <v>0.68213764368093888</v>
      </c>
      <c r="Y8" s="9">
        <f t="shared" si="10"/>
        <v>0.54086548531691181</v>
      </c>
      <c r="Z8" s="9">
        <f t="shared" si="11"/>
        <v>0.78809176245395929</v>
      </c>
      <c r="AA8" s="9">
        <f t="shared" si="12"/>
        <v>1</v>
      </c>
    </row>
    <row r="9" spans="1:27" x14ac:dyDescent="0.25">
      <c r="A9" s="4">
        <v>7</v>
      </c>
      <c r="B9" s="4" t="s">
        <v>24</v>
      </c>
      <c r="C9" s="4" t="s">
        <v>25</v>
      </c>
      <c r="D9" s="31">
        <v>39891</v>
      </c>
      <c r="E9" s="31">
        <v>40987</v>
      </c>
      <c r="F9" s="7">
        <f t="shared" si="0"/>
        <v>3.0027397260273974</v>
      </c>
      <c r="G9" s="4">
        <v>12</v>
      </c>
      <c r="H9" s="7">
        <f t="shared" si="1"/>
        <v>3.9963503649635035</v>
      </c>
      <c r="I9" s="4">
        <v>5</v>
      </c>
      <c r="J9" s="7">
        <f t="shared" si="2"/>
        <v>1.6651459854014599</v>
      </c>
      <c r="K9" s="4">
        <v>7</v>
      </c>
      <c r="L9" s="7">
        <f t="shared" si="3"/>
        <v>2.3312043795620436</v>
      </c>
      <c r="M9" s="4">
        <v>0</v>
      </c>
      <c r="N9" s="7">
        <f t="shared" si="4"/>
        <v>0</v>
      </c>
      <c r="O9" s="7">
        <v>0.2</v>
      </c>
      <c r="P9" s="4">
        <v>1</v>
      </c>
      <c r="Q9" s="7">
        <f t="shared" si="5"/>
        <v>5</v>
      </c>
      <c r="R9" s="4">
        <v>1</v>
      </c>
      <c r="S9" s="7">
        <f t="shared" si="6"/>
        <v>5</v>
      </c>
      <c r="T9" s="4">
        <v>0</v>
      </c>
      <c r="U9" s="7">
        <f t="shared" si="7"/>
        <v>0</v>
      </c>
      <c r="V9" s="4">
        <v>0</v>
      </c>
      <c r="W9" s="7">
        <f t="shared" si="8"/>
        <v>0</v>
      </c>
      <c r="X9" s="9">
        <f t="shared" si="9"/>
        <v>-0.25114155251141557</v>
      </c>
      <c r="Y9" s="9">
        <f t="shared" si="10"/>
        <v>-2.0027397260273974</v>
      </c>
      <c r="Z9" s="9">
        <f t="shared" si="11"/>
        <v>1</v>
      </c>
      <c r="AA9" s="9" t="str">
        <f t="shared" si="12"/>
        <v>N/A</v>
      </c>
    </row>
    <row r="10" spans="1:27" x14ac:dyDescent="0.25">
      <c r="A10" s="4">
        <v>8</v>
      </c>
      <c r="B10" s="4" t="s">
        <v>26</v>
      </c>
      <c r="C10" s="4" t="s">
        <v>27</v>
      </c>
      <c r="D10" s="31">
        <v>39683</v>
      </c>
      <c r="E10" s="31">
        <v>40778</v>
      </c>
      <c r="F10" s="7">
        <f t="shared" si="0"/>
        <v>3</v>
      </c>
      <c r="G10" s="4">
        <v>11</v>
      </c>
      <c r="H10" s="7">
        <f t="shared" si="1"/>
        <v>3.6666666666666665</v>
      </c>
      <c r="I10" s="4">
        <v>9</v>
      </c>
      <c r="J10" s="7">
        <f t="shared" si="2"/>
        <v>3</v>
      </c>
      <c r="K10" s="4">
        <v>2</v>
      </c>
      <c r="L10" s="7">
        <f t="shared" si="3"/>
        <v>0.66666666666666663</v>
      </c>
      <c r="M10" s="4">
        <v>0</v>
      </c>
      <c r="N10" s="7">
        <f t="shared" si="4"/>
        <v>0</v>
      </c>
      <c r="O10" s="7">
        <v>0.42</v>
      </c>
      <c r="P10" s="4">
        <v>0</v>
      </c>
      <c r="Q10" s="7">
        <f t="shared" si="5"/>
        <v>0</v>
      </c>
      <c r="R10" s="4">
        <v>0</v>
      </c>
      <c r="S10" s="7">
        <f t="shared" si="6"/>
        <v>0</v>
      </c>
      <c r="T10" s="4">
        <v>0</v>
      </c>
      <c r="U10" s="7">
        <f t="shared" si="7"/>
        <v>0</v>
      </c>
      <c r="V10" s="4">
        <v>0</v>
      </c>
      <c r="W10" s="7">
        <f t="shared" si="8"/>
        <v>0</v>
      </c>
      <c r="X10" s="9">
        <f t="shared" si="9"/>
        <v>1</v>
      </c>
      <c r="Y10" s="9">
        <f t="shared" si="10"/>
        <v>1</v>
      </c>
      <c r="Z10" s="9">
        <f t="shared" si="11"/>
        <v>1</v>
      </c>
      <c r="AA10" s="9" t="str">
        <f t="shared" si="12"/>
        <v>N/A</v>
      </c>
    </row>
    <row r="11" spans="1:27" x14ac:dyDescent="0.25">
      <c r="A11" s="4">
        <v>9</v>
      </c>
      <c r="B11" s="4" t="s">
        <v>28</v>
      </c>
      <c r="C11" s="4" t="s">
        <v>29</v>
      </c>
      <c r="D11" s="31">
        <v>39486</v>
      </c>
      <c r="E11" s="31">
        <v>40582</v>
      </c>
      <c r="F11" s="7">
        <f t="shared" si="0"/>
        <v>3.0027397260273974</v>
      </c>
      <c r="G11" s="4">
        <v>10</v>
      </c>
      <c r="H11" s="7">
        <f t="shared" si="1"/>
        <v>3.3302919708029197</v>
      </c>
      <c r="I11" s="4">
        <v>5</v>
      </c>
      <c r="J11" s="7">
        <f t="shared" si="2"/>
        <v>1.6651459854014599</v>
      </c>
      <c r="K11" s="4">
        <v>5</v>
      </c>
      <c r="L11" s="7">
        <f t="shared" si="3"/>
        <v>1.6651459854014599</v>
      </c>
      <c r="M11" s="4">
        <v>0</v>
      </c>
      <c r="N11" s="7">
        <f t="shared" si="4"/>
        <v>0</v>
      </c>
      <c r="O11" s="7">
        <v>0.35</v>
      </c>
      <c r="P11" s="4">
        <v>1</v>
      </c>
      <c r="Q11" s="7">
        <f t="shared" si="5"/>
        <v>2.8571428571428572</v>
      </c>
      <c r="R11" s="4">
        <v>0</v>
      </c>
      <c r="S11" s="7">
        <f t="shared" si="6"/>
        <v>0</v>
      </c>
      <c r="T11" s="4">
        <v>1</v>
      </c>
      <c r="U11" s="7">
        <f t="shared" si="7"/>
        <v>2.8571428571428572</v>
      </c>
      <c r="V11" s="4">
        <v>0</v>
      </c>
      <c r="W11" s="7">
        <f t="shared" si="8"/>
        <v>0</v>
      </c>
      <c r="X11" s="9">
        <f t="shared" si="9"/>
        <v>0.14207436399217219</v>
      </c>
      <c r="Y11" s="9">
        <f t="shared" si="10"/>
        <v>1</v>
      </c>
      <c r="Z11" s="9">
        <f t="shared" si="11"/>
        <v>-0.71585127201565557</v>
      </c>
      <c r="AA11" s="9" t="str">
        <f t="shared" si="12"/>
        <v>N/A</v>
      </c>
    </row>
    <row r="12" spans="1:27" ht="27.75" customHeight="1" x14ac:dyDescent="0.25">
      <c r="A12" s="13"/>
      <c r="B12" s="13"/>
      <c r="C12" s="12" t="s">
        <v>42</v>
      </c>
      <c r="D12" s="12"/>
      <c r="E12" s="12"/>
      <c r="F12" s="7">
        <f t="shared" ref="F12:W12" si="13">SUM(F3:F11)</f>
        <v>27.019178082191779</v>
      </c>
      <c r="G12" s="4">
        <f t="shared" si="13"/>
        <v>112</v>
      </c>
      <c r="H12" s="7">
        <f t="shared" si="13"/>
        <v>37.305048661800484</v>
      </c>
      <c r="I12" s="11">
        <f t="shared" si="13"/>
        <v>68</v>
      </c>
      <c r="J12" s="7">
        <f t="shared" si="13"/>
        <v>22.650851581508515</v>
      </c>
      <c r="K12" s="11">
        <f t="shared" si="13"/>
        <v>42</v>
      </c>
      <c r="L12" s="7">
        <f t="shared" si="13"/>
        <v>13.988138686131386</v>
      </c>
      <c r="M12" s="11">
        <f t="shared" si="13"/>
        <v>2</v>
      </c>
      <c r="N12" s="7">
        <f t="shared" si="13"/>
        <v>0.66605839416058388</v>
      </c>
      <c r="O12" s="7">
        <f t="shared" si="13"/>
        <v>4.51</v>
      </c>
      <c r="P12" s="11">
        <f t="shared" si="13"/>
        <v>9</v>
      </c>
      <c r="Q12" s="7">
        <f t="shared" si="13"/>
        <v>26.018496610918966</v>
      </c>
      <c r="R12" s="11">
        <f t="shared" si="13"/>
        <v>6</v>
      </c>
      <c r="S12" s="7">
        <f t="shared" si="13"/>
        <v>18.795646699046593</v>
      </c>
      <c r="T12" s="11">
        <f t="shared" si="13"/>
        <v>3</v>
      </c>
      <c r="U12" s="7">
        <f t="shared" si="13"/>
        <v>7.2228499118723732</v>
      </c>
      <c r="V12" s="11">
        <f t="shared" si="13"/>
        <v>0</v>
      </c>
      <c r="W12" s="7">
        <f t="shared" si="13"/>
        <v>0</v>
      </c>
      <c r="X12" s="10"/>
      <c r="Y12" s="10"/>
      <c r="Z12" s="10"/>
      <c r="AA12" s="10"/>
    </row>
    <row r="13" spans="1:27" x14ac:dyDescent="0.25">
      <c r="G13" s="27" t="s">
        <v>50</v>
      </c>
      <c r="H13" s="28"/>
      <c r="I13" s="28"/>
      <c r="J13" s="28"/>
      <c r="K13" s="28"/>
      <c r="L13" s="28"/>
      <c r="M13" s="28"/>
      <c r="N13" s="29"/>
      <c r="P13" s="27" t="s">
        <v>51</v>
      </c>
      <c r="Q13" s="28"/>
      <c r="R13" s="28"/>
      <c r="S13" s="28"/>
      <c r="T13" s="28"/>
      <c r="U13" s="28"/>
      <c r="V13" s="28"/>
      <c r="W13" s="30"/>
    </row>
    <row r="14" spans="1:27" x14ac:dyDescent="0.25">
      <c r="G14" s="14">
        <f>G12/F12</f>
        <v>4.1452038126140742</v>
      </c>
      <c r="H14" s="15"/>
      <c r="I14" s="14">
        <f>I12/F12</f>
        <v>2.5167308862299738</v>
      </c>
      <c r="J14" s="15"/>
      <c r="K14" s="14">
        <f>K12/F12</f>
        <v>1.5544514297302781</v>
      </c>
      <c r="L14" s="15"/>
      <c r="M14" s="14">
        <f>M12/F12</f>
        <v>7.4021496653822766E-2</v>
      </c>
      <c r="N14" s="15"/>
      <c r="P14" s="14">
        <f>P12/O12</f>
        <v>1.9955654101995566</v>
      </c>
      <c r="Q14" s="15"/>
      <c r="R14" s="14">
        <f>R12/O12</f>
        <v>1.3303769401330379</v>
      </c>
      <c r="S14" s="15"/>
      <c r="T14" s="14">
        <f>T12/O12</f>
        <v>0.66518847006651893</v>
      </c>
      <c r="U14" s="15"/>
      <c r="V14" s="14">
        <f>V12/O12</f>
        <v>0</v>
      </c>
      <c r="W14" s="15"/>
    </row>
    <row r="15" spans="1:27" x14ac:dyDescent="0.25">
      <c r="G15" s="16" t="s">
        <v>46</v>
      </c>
      <c r="H15" s="17"/>
      <c r="I15" s="16" t="s">
        <v>45</v>
      </c>
      <c r="J15" s="17"/>
      <c r="K15" s="16" t="s">
        <v>44</v>
      </c>
      <c r="L15" s="17"/>
      <c r="M15" s="16" t="s">
        <v>43</v>
      </c>
      <c r="N15" s="17"/>
      <c r="P15" s="16" t="s">
        <v>46</v>
      </c>
      <c r="Q15" s="17"/>
      <c r="R15" s="16" t="s">
        <v>45</v>
      </c>
      <c r="S15" s="17"/>
      <c r="T15" s="16" t="s">
        <v>44</v>
      </c>
      <c r="U15" s="17"/>
      <c r="V15" s="16" t="s">
        <v>43</v>
      </c>
      <c r="W15" s="17"/>
    </row>
    <row r="16" spans="1:27" ht="15.75" thickBot="1" x14ac:dyDescent="0.3"/>
    <row r="17" spans="7:10" ht="19.5" thickBot="1" x14ac:dyDescent="0.3">
      <c r="G17" s="18" t="s">
        <v>47</v>
      </c>
      <c r="H17" s="19"/>
      <c r="I17" s="19"/>
      <c r="J17" s="24">
        <f>(G14-P14)/G14</f>
        <v>0.51858448934960799</v>
      </c>
    </row>
    <row r="18" spans="7:10" ht="19.5" thickBot="1" x14ac:dyDescent="0.3">
      <c r="G18" s="22" t="s">
        <v>48</v>
      </c>
      <c r="H18" s="23"/>
      <c r="I18" s="23"/>
      <c r="J18" s="25">
        <f>(K14-T14)/K14</f>
        <v>0.57207510164409592</v>
      </c>
    </row>
    <row r="19" spans="7:10" ht="19.5" thickBot="1" x14ac:dyDescent="0.3">
      <c r="G19" s="20" t="s">
        <v>49</v>
      </c>
      <c r="H19" s="21"/>
      <c r="I19" s="21"/>
      <c r="J19" s="26">
        <f>(M14-V14)/M14</f>
        <v>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workbookViewId="0">
      <selection activeCell="G32" sqref="G32"/>
    </sheetView>
  </sheetViews>
  <sheetFormatPr defaultColWidth="9.140625" defaultRowHeight="15" x14ac:dyDescent="0.25"/>
  <cols>
    <col min="1" max="1" width="3.85546875" style="2" customWidth="1"/>
    <col min="2" max="2" width="12" style="2" bestFit="1" customWidth="1"/>
    <col min="3" max="3" width="53.42578125" style="2" bestFit="1" customWidth="1"/>
    <col min="4" max="4" width="11" style="2" customWidth="1"/>
    <col min="5" max="5" width="10.7109375" style="2" customWidth="1"/>
    <col min="6" max="6" width="9.5703125" style="2" customWidth="1"/>
    <col min="7" max="7" width="9.140625" style="2"/>
    <col min="8" max="8" width="9.5703125" style="2" customWidth="1"/>
    <col min="9" max="9" width="9.140625" style="2"/>
    <col min="10" max="10" width="9.7109375" style="2" customWidth="1"/>
    <col min="11" max="11" width="9.140625" style="2"/>
    <col min="12" max="12" width="9.140625" style="2" customWidth="1"/>
    <col min="13" max="13" width="9.140625" style="2"/>
    <col min="14" max="14" width="9.140625" customWidth="1"/>
    <col min="15" max="23" width="9.140625" style="2" customWidth="1"/>
    <col min="24" max="27" width="10.7109375" style="2" customWidth="1"/>
    <col min="28" max="16384" width="9.140625" style="2"/>
  </cols>
  <sheetData>
    <row r="1" spans="1:27" ht="18.75" x14ac:dyDescent="0.25">
      <c r="A1" s="1" t="s">
        <v>54</v>
      </c>
      <c r="B1" s="1"/>
    </row>
    <row r="2" spans="1:27" s="3" customFormat="1" ht="69.75" customHeight="1" x14ac:dyDescent="0.25">
      <c r="A2" s="5" t="s">
        <v>1</v>
      </c>
      <c r="B2" s="5" t="s">
        <v>13</v>
      </c>
      <c r="C2" s="5" t="s">
        <v>2</v>
      </c>
      <c r="D2" s="5" t="s">
        <v>52</v>
      </c>
      <c r="E2" s="5" t="s">
        <v>53</v>
      </c>
      <c r="F2" s="6" t="s">
        <v>3</v>
      </c>
      <c r="G2" s="5" t="s">
        <v>5</v>
      </c>
      <c r="H2" s="6" t="s">
        <v>37</v>
      </c>
      <c r="I2" s="5" t="s">
        <v>7</v>
      </c>
      <c r="J2" s="6" t="s">
        <v>30</v>
      </c>
      <c r="K2" s="5" t="s">
        <v>9</v>
      </c>
      <c r="L2" s="6" t="s">
        <v>31</v>
      </c>
      <c r="M2" s="5" t="s">
        <v>11</v>
      </c>
      <c r="N2" s="6" t="s">
        <v>32</v>
      </c>
      <c r="O2" s="5" t="s">
        <v>4</v>
      </c>
      <c r="P2" s="5" t="s">
        <v>6</v>
      </c>
      <c r="Q2" s="6" t="s">
        <v>33</v>
      </c>
      <c r="R2" s="5" t="s">
        <v>8</v>
      </c>
      <c r="S2" s="6" t="s">
        <v>34</v>
      </c>
      <c r="T2" s="5" t="s">
        <v>10</v>
      </c>
      <c r="U2" s="6" t="s">
        <v>35</v>
      </c>
      <c r="V2" s="5" t="s">
        <v>12</v>
      </c>
      <c r="W2" s="6" t="s">
        <v>36</v>
      </c>
      <c r="X2" s="8" t="s">
        <v>38</v>
      </c>
      <c r="Y2" s="8" t="s">
        <v>39</v>
      </c>
      <c r="Z2" s="8" t="s">
        <v>40</v>
      </c>
      <c r="AA2" s="8" t="s">
        <v>41</v>
      </c>
    </row>
    <row r="3" spans="1:27" s="36" customFormat="1" x14ac:dyDescent="0.25">
      <c r="A3" s="32">
        <v>1</v>
      </c>
      <c r="B3" s="32" t="s">
        <v>14</v>
      </c>
      <c r="C3" s="32" t="s">
        <v>15</v>
      </c>
      <c r="D3" s="33">
        <v>38711</v>
      </c>
      <c r="E3" s="33">
        <v>41085</v>
      </c>
      <c r="F3" s="34">
        <f>(E3-D3)/365</f>
        <v>6.5041095890410956</v>
      </c>
      <c r="G3" s="32">
        <v>25</v>
      </c>
      <c r="H3" s="34">
        <f>G3/F3</f>
        <v>3.8437236731255267</v>
      </c>
      <c r="I3" s="32">
        <v>14</v>
      </c>
      <c r="J3" s="34">
        <f>I3/F3</f>
        <v>2.1524852569502948</v>
      </c>
      <c r="K3" s="32">
        <v>11</v>
      </c>
      <c r="L3" s="34">
        <f>K3/F3</f>
        <v>1.6912384161752319</v>
      </c>
      <c r="M3" s="32">
        <v>0</v>
      </c>
      <c r="N3" s="34">
        <f>M3/F3</f>
        <v>0</v>
      </c>
      <c r="O3" s="34">
        <v>1.1100000000000001</v>
      </c>
      <c r="P3" s="32">
        <v>3</v>
      </c>
      <c r="Q3" s="34">
        <f>P3/O3</f>
        <v>2.7027027027027026</v>
      </c>
      <c r="R3" s="32">
        <v>3</v>
      </c>
      <c r="S3" s="34">
        <f>R3/O3</f>
        <v>2.7027027027027026</v>
      </c>
      <c r="T3" s="32">
        <v>0</v>
      </c>
      <c r="U3" s="34">
        <f>T3/O3</f>
        <v>0</v>
      </c>
      <c r="V3" s="32">
        <v>0</v>
      </c>
      <c r="W3" s="34">
        <f>V3/O3</f>
        <v>0</v>
      </c>
      <c r="X3" s="35">
        <f>(H3-Q3)/H3</f>
        <v>0.29685301740096265</v>
      </c>
      <c r="Y3" s="35">
        <f>(J3-S3)/J3</f>
        <v>-0.25561961178399534</v>
      </c>
      <c r="Z3" s="35">
        <f>(L3-U3)/L3</f>
        <v>1</v>
      </c>
      <c r="AA3" s="35" t="str">
        <f>IFERROR((N3-W3)/N3,"N/A")</f>
        <v>N/A</v>
      </c>
    </row>
    <row r="4" spans="1:27" s="36" customFormat="1" x14ac:dyDescent="0.25">
      <c r="A4" s="32">
        <v>2</v>
      </c>
      <c r="B4" s="32" t="s">
        <v>16</v>
      </c>
      <c r="C4" s="32" t="s">
        <v>17</v>
      </c>
      <c r="D4" s="33">
        <v>39126</v>
      </c>
      <c r="E4" s="33">
        <v>40952</v>
      </c>
      <c r="F4" s="34">
        <f t="shared" ref="F4:F11" si="0">(E4-D4)/365</f>
        <v>5.0027397260273974</v>
      </c>
      <c r="G4" s="32">
        <v>14</v>
      </c>
      <c r="H4" s="34">
        <f t="shared" ref="H4:H11" si="1">G4/F4</f>
        <v>2.7984665936473165</v>
      </c>
      <c r="I4" s="32">
        <v>10</v>
      </c>
      <c r="J4" s="34">
        <f t="shared" ref="J4:J11" si="2">I4/F4</f>
        <v>1.9989047097480832</v>
      </c>
      <c r="K4" s="32">
        <v>4</v>
      </c>
      <c r="L4" s="34">
        <f t="shared" ref="L4:L11" si="3">K4/F4</f>
        <v>0.79956188389923333</v>
      </c>
      <c r="M4" s="32">
        <v>0</v>
      </c>
      <c r="N4" s="34">
        <f t="shared" ref="N4:N11" si="4">M4/F4</f>
        <v>0</v>
      </c>
      <c r="O4" s="34">
        <v>1.21</v>
      </c>
      <c r="P4" s="32">
        <v>1</v>
      </c>
      <c r="Q4" s="34">
        <f t="shared" ref="Q4:Q11" si="5">P4/O4</f>
        <v>0.82644628099173556</v>
      </c>
      <c r="R4" s="32">
        <v>0</v>
      </c>
      <c r="S4" s="34">
        <f t="shared" ref="S4:S11" si="6">R4/O4</f>
        <v>0</v>
      </c>
      <c r="T4" s="32">
        <v>1</v>
      </c>
      <c r="U4" s="34">
        <f t="shared" ref="U4:U11" si="7">T4/O4</f>
        <v>0.82644628099173556</v>
      </c>
      <c r="V4" s="32">
        <v>0</v>
      </c>
      <c r="W4" s="34">
        <f t="shared" ref="W4:W11" si="8">V4/O4</f>
        <v>0</v>
      </c>
      <c r="X4" s="35">
        <f t="shared" ref="X4:X11" si="9">(H4-Q4)/H4</f>
        <v>0.7046788827610746</v>
      </c>
      <c r="Y4" s="35">
        <f t="shared" ref="Y4:Y11" si="10">(J4-S4)/J4</f>
        <v>1</v>
      </c>
      <c r="Z4" s="35">
        <f t="shared" ref="Z4:Z11" si="11">(L4-U4)/L4</f>
        <v>-3.3623910336239092E-2</v>
      </c>
      <c r="AA4" s="35" t="str">
        <f t="shared" ref="AA4:AA11" si="12">IFERROR((N4-W4)/N4,"N/A")</f>
        <v>N/A</v>
      </c>
    </row>
    <row r="5" spans="1:27" s="36" customFormat="1" x14ac:dyDescent="0.25">
      <c r="A5" s="32">
        <v>3</v>
      </c>
      <c r="B5" s="32" t="s">
        <v>18</v>
      </c>
      <c r="C5" s="32" t="s">
        <v>19</v>
      </c>
      <c r="D5" s="33">
        <v>38353</v>
      </c>
      <c r="E5" s="33">
        <v>40582</v>
      </c>
      <c r="F5" s="34">
        <f t="shared" si="0"/>
        <v>6.1068493150684935</v>
      </c>
      <c r="G5" s="32">
        <v>25</v>
      </c>
      <c r="H5" s="34">
        <f t="shared" si="1"/>
        <v>4.0937640197397931</v>
      </c>
      <c r="I5" s="32">
        <v>17</v>
      </c>
      <c r="J5" s="34">
        <f t="shared" si="2"/>
        <v>2.7837595334230594</v>
      </c>
      <c r="K5" s="32">
        <v>8</v>
      </c>
      <c r="L5" s="34">
        <f t="shared" si="3"/>
        <v>1.3100044863167339</v>
      </c>
      <c r="M5" s="32">
        <v>0</v>
      </c>
      <c r="N5" s="34">
        <f t="shared" si="4"/>
        <v>0</v>
      </c>
      <c r="O5" s="34">
        <v>1.42</v>
      </c>
      <c r="P5" s="32">
        <v>1</v>
      </c>
      <c r="Q5" s="34">
        <f t="shared" si="5"/>
        <v>0.70422535211267612</v>
      </c>
      <c r="R5" s="32">
        <v>1</v>
      </c>
      <c r="S5" s="34">
        <f t="shared" si="6"/>
        <v>0.70422535211267612</v>
      </c>
      <c r="T5" s="32">
        <v>0</v>
      </c>
      <c r="U5" s="34">
        <f t="shared" si="7"/>
        <v>0</v>
      </c>
      <c r="V5" s="32">
        <v>0</v>
      </c>
      <c r="W5" s="34">
        <f t="shared" si="8"/>
        <v>0</v>
      </c>
      <c r="X5" s="35">
        <f t="shared" si="9"/>
        <v>0.82797607563187348</v>
      </c>
      <c r="Y5" s="35">
        <f t="shared" si="10"/>
        <v>0.74702364063510795</v>
      </c>
      <c r="Z5" s="35">
        <f t="shared" si="11"/>
        <v>1</v>
      </c>
      <c r="AA5" s="35" t="str">
        <f t="shared" si="12"/>
        <v>N/A</v>
      </c>
    </row>
    <row r="6" spans="1:27" s="36" customFormat="1" x14ac:dyDescent="0.25">
      <c r="A6" s="32">
        <v>4</v>
      </c>
      <c r="B6" s="32" t="s">
        <v>20</v>
      </c>
      <c r="C6" s="32" t="s">
        <v>22</v>
      </c>
      <c r="D6" s="33">
        <v>39373</v>
      </c>
      <c r="E6" s="33">
        <v>40469</v>
      </c>
      <c r="F6" s="34">
        <f t="shared" si="0"/>
        <v>3.0027397260273974</v>
      </c>
      <c r="G6" s="32">
        <v>11</v>
      </c>
      <c r="H6" s="34">
        <f t="shared" si="1"/>
        <v>3.6633211678832116</v>
      </c>
      <c r="I6" s="32">
        <v>9</v>
      </c>
      <c r="J6" s="34">
        <f t="shared" si="2"/>
        <v>2.9972627737226278</v>
      </c>
      <c r="K6" s="32">
        <v>2</v>
      </c>
      <c r="L6" s="34">
        <f t="shared" si="3"/>
        <v>0.66605839416058388</v>
      </c>
      <c r="M6" s="32">
        <v>0</v>
      </c>
      <c r="N6" s="34">
        <f t="shared" si="4"/>
        <v>0</v>
      </c>
      <c r="O6" s="34">
        <v>2.17</v>
      </c>
      <c r="P6" s="32">
        <v>2</v>
      </c>
      <c r="Q6" s="34">
        <f t="shared" si="5"/>
        <v>0.92165898617511521</v>
      </c>
      <c r="R6" s="32">
        <v>1</v>
      </c>
      <c r="S6" s="34">
        <f t="shared" si="6"/>
        <v>0.46082949308755761</v>
      </c>
      <c r="T6" s="32">
        <v>1</v>
      </c>
      <c r="U6" s="34">
        <f t="shared" si="7"/>
        <v>0.46082949308755761</v>
      </c>
      <c r="V6" s="32">
        <v>0</v>
      </c>
      <c r="W6" s="34">
        <f t="shared" si="8"/>
        <v>0</v>
      </c>
      <c r="X6" s="35">
        <f t="shared" si="9"/>
        <v>0.7484089043965314</v>
      </c>
      <c r="Y6" s="35">
        <f t="shared" si="10"/>
        <v>0.84624988602010265</v>
      </c>
      <c r="Z6" s="35">
        <f t="shared" si="11"/>
        <v>0.30812448709046136</v>
      </c>
      <c r="AA6" s="35" t="str">
        <f t="shared" si="12"/>
        <v>N/A</v>
      </c>
    </row>
    <row r="7" spans="1:27" s="36" customFormat="1" x14ac:dyDescent="0.25">
      <c r="A7" s="32">
        <v>5</v>
      </c>
      <c r="B7" s="32" t="s">
        <v>20</v>
      </c>
      <c r="C7" s="32" t="s">
        <v>21</v>
      </c>
      <c r="D7" s="33">
        <v>38353</v>
      </c>
      <c r="E7" s="33">
        <v>41122</v>
      </c>
      <c r="F7" s="34">
        <f t="shared" si="0"/>
        <v>7.5863013698630137</v>
      </c>
      <c r="G7" s="32">
        <v>46</v>
      </c>
      <c r="H7" s="34">
        <f t="shared" si="1"/>
        <v>6.0635608522932465</v>
      </c>
      <c r="I7" s="32">
        <v>25</v>
      </c>
      <c r="J7" s="34">
        <f t="shared" si="2"/>
        <v>3.2954135066811121</v>
      </c>
      <c r="K7" s="32">
        <v>20</v>
      </c>
      <c r="L7" s="34">
        <f t="shared" si="3"/>
        <v>2.6363308053448899</v>
      </c>
      <c r="M7" s="32">
        <v>1</v>
      </c>
      <c r="N7" s="34">
        <f t="shared" si="4"/>
        <v>0.13181654026724449</v>
      </c>
      <c r="O7" s="34">
        <v>1.1200000000000001</v>
      </c>
      <c r="P7" s="32">
        <v>2</v>
      </c>
      <c r="Q7" s="34">
        <f t="shared" si="5"/>
        <v>1.7857142857142856</v>
      </c>
      <c r="R7" s="32">
        <v>1</v>
      </c>
      <c r="S7" s="34">
        <f t="shared" si="6"/>
        <v>0.89285714285714279</v>
      </c>
      <c r="T7" s="32">
        <v>1</v>
      </c>
      <c r="U7" s="34">
        <f t="shared" si="7"/>
        <v>0.89285714285714279</v>
      </c>
      <c r="V7" s="32">
        <v>0</v>
      </c>
      <c r="W7" s="34">
        <f t="shared" si="8"/>
        <v>0</v>
      </c>
      <c r="X7" s="35">
        <f t="shared" si="9"/>
        <v>0.70550072321960355</v>
      </c>
      <c r="Y7" s="35">
        <f t="shared" si="10"/>
        <v>0.72906066536203518</v>
      </c>
      <c r="Z7" s="35">
        <f t="shared" si="11"/>
        <v>0.66132583170254411</v>
      </c>
      <c r="AA7" s="35">
        <f t="shared" si="12"/>
        <v>1</v>
      </c>
    </row>
    <row r="8" spans="1:27" s="36" customFormat="1" x14ac:dyDescent="0.25">
      <c r="A8" s="32">
        <v>6</v>
      </c>
      <c r="B8" s="32" t="s">
        <v>20</v>
      </c>
      <c r="C8" s="32" t="s">
        <v>23</v>
      </c>
      <c r="D8" s="33">
        <v>39487</v>
      </c>
      <c r="E8" s="33">
        <v>40583</v>
      </c>
      <c r="F8" s="34">
        <f t="shared" si="0"/>
        <v>3.0027397260273974</v>
      </c>
      <c r="G8" s="32">
        <v>32</v>
      </c>
      <c r="H8" s="34">
        <f t="shared" si="1"/>
        <v>10.656934306569342</v>
      </c>
      <c r="I8" s="32">
        <v>15</v>
      </c>
      <c r="J8" s="34">
        <f t="shared" si="2"/>
        <v>4.9954379562043796</v>
      </c>
      <c r="K8" s="32">
        <v>16</v>
      </c>
      <c r="L8" s="34">
        <f t="shared" si="3"/>
        <v>5.328467153284671</v>
      </c>
      <c r="M8" s="32">
        <v>1</v>
      </c>
      <c r="N8" s="34">
        <f t="shared" si="4"/>
        <v>0.33302919708029194</v>
      </c>
      <c r="O8" s="34">
        <v>2.06</v>
      </c>
      <c r="P8" s="32">
        <v>6</v>
      </c>
      <c r="Q8" s="34">
        <f t="shared" si="5"/>
        <v>2.912621359223301</v>
      </c>
      <c r="R8" s="32">
        <v>3</v>
      </c>
      <c r="S8" s="34">
        <f t="shared" si="6"/>
        <v>1.4563106796116505</v>
      </c>
      <c r="T8" s="32">
        <v>3</v>
      </c>
      <c r="U8" s="34">
        <f t="shared" si="7"/>
        <v>1.4563106796116505</v>
      </c>
      <c r="V8" s="32">
        <v>0</v>
      </c>
      <c r="W8" s="34">
        <f t="shared" si="8"/>
        <v>0</v>
      </c>
      <c r="X8" s="35">
        <f t="shared" si="9"/>
        <v>0.7266923793057587</v>
      </c>
      <c r="Y8" s="35">
        <f t="shared" si="10"/>
        <v>0.70847187125947597</v>
      </c>
      <c r="Z8" s="35">
        <f t="shared" si="11"/>
        <v>0.7266923793057587</v>
      </c>
      <c r="AA8" s="35">
        <f t="shared" si="12"/>
        <v>1</v>
      </c>
    </row>
    <row r="9" spans="1:27" s="36" customFormat="1" x14ac:dyDescent="0.25">
      <c r="A9" s="32">
        <v>7</v>
      </c>
      <c r="B9" s="32" t="s">
        <v>24</v>
      </c>
      <c r="C9" s="32" t="s">
        <v>25</v>
      </c>
      <c r="D9" s="33">
        <v>39832</v>
      </c>
      <c r="E9" s="33">
        <v>40987</v>
      </c>
      <c r="F9" s="34">
        <f t="shared" si="0"/>
        <v>3.1643835616438358</v>
      </c>
      <c r="G9" s="32">
        <v>15</v>
      </c>
      <c r="H9" s="34">
        <f t="shared" si="1"/>
        <v>4.7402597402597397</v>
      </c>
      <c r="I9" s="32">
        <v>5</v>
      </c>
      <c r="J9" s="34">
        <f t="shared" si="2"/>
        <v>1.58008658008658</v>
      </c>
      <c r="K9" s="32">
        <v>10</v>
      </c>
      <c r="L9" s="34">
        <f t="shared" si="3"/>
        <v>3.16017316017316</v>
      </c>
      <c r="M9" s="32">
        <v>0</v>
      </c>
      <c r="N9" s="34">
        <f t="shared" si="4"/>
        <v>0</v>
      </c>
      <c r="O9" s="34">
        <v>1.1100000000000001</v>
      </c>
      <c r="P9" s="32">
        <v>1</v>
      </c>
      <c r="Q9" s="34">
        <f t="shared" si="5"/>
        <v>0.9009009009009008</v>
      </c>
      <c r="R9" s="32">
        <v>1</v>
      </c>
      <c r="S9" s="34">
        <f t="shared" si="6"/>
        <v>0.9009009009009008</v>
      </c>
      <c r="T9" s="32">
        <v>0</v>
      </c>
      <c r="U9" s="34">
        <f t="shared" si="7"/>
        <v>0</v>
      </c>
      <c r="V9" s="32">
        <v>0</v>
      </c>
      <c r="W9" s="34">
        <f t="shared" si="8"/>
        <v>0</v>
      </c>
      <c r="X9" s="35">
        <f t="shared" si="9"/>
        <v>0.80994693323460454</v>
      </c>
      <c r="Y9" s="35">
        <f t="shared" si="10"/>
        <v>0.42984079970381345</v>
      </c>
      <c r="Z9" s="35">
        <f t="shared" si="11"/>
        <v>1</v>
      </c>
      <c r="AA9" s="35" t="str">
        <f t="shared" si="12"/>
        <v>N/A</v>
      </c>
    </row>
    <row r="10" spans="1:27" s="36" customFormat="1" x14ac:dyDescent="0.25">
      <c r="A10" s="32">
        <v>8</v>
      </c>
      <c r="B10" s="32" t="s">
        <v>26</v>
      </c>
      <c r="C10" s="32" t="s">
        <v>27</v>
      </c>
      <c r="D10" s="33">
        <v>39683</v>
      </c>
      <c r="E10" s="33">
        <v>40778</v>
      </c>
      <c r="F10" s="34">
        <f t="shared" si="0"/>
        <v>3</v>
      </c>
      <c r="G10" s="32">
        <v>11</v>
      </c>
      <c r="H10" s="34">
        <f t="shared" si="1"/>
        <v>3.6666666666666665</v>
      </c>
      <c r="I10" s="32">
        <v>9</v>
      </c>
      <c r="J10" s="34">
        <f t="shared" si="2"/>
        <v>3</v>
      </c>
      <c r="K10" s="32">
        <v>2</v>
      </c>
      <c r="L10" s="34">
        <f t="shared" si="3"/>
        <v>0.66666666666666663</v>
      </c>
      <c r="M10" s="32">
        <v>0</v>
      </c>
      <c r="N10" s="34">
        <f t="shared" si="4"/>
        <v>0</v>
      </c>
      <c r="O10" s="34">
        <v>1.33</v>
      </c>
      <c r="P10" s="32">
        <v>0</v>
      </c>
      <c r="Q10" s="34">
        <f t="shared" si="5"/>
        <v>0</v>
      </c>
      <c r="R10" s="32">
        <v>0</v>
      </c>
      <c r="S10" s="34">
        <f t="shared" si="6"/>
        <v>0</v>
      </c>
      <c r="T10" s="32">
        <v>0</v>
      </c>
      <c r="U10" s="34">
        <f t="shared" si="7"/>
        <v>0</v>
      </c>
      <c r="V10" s="32">
        <v>0</v>
      </c>
      <c r="W10" s="34">
        <f t="shared" si="8"/>
        <v>0</v>
      </c>
      <c r="X10" s="35">
        <f t="shared" si="9"/>
        <v>1</v>
      </c>
      <c r="Y10" s="35">
        <f t="shared" si="10"/>
        <v>1</v>
      </c>
      <c r="Z10" s="35">
        <f t="shared" si="11"/>
        <v>1</v>
      </c>
      <c r="AA10" s="35" t="str">
        <f t="shared" si="12"/>
        <v>N/A</v>
      </c>
    </row>
    <row r="11" spans="1:27" s="36" customFormat="1" x14ac:dyDescent="0.25">
      <c r="A11" s="32">
        <v>9</v>
      </c>
      <c r="B11" s="32" t="s">
        <v>28</v>
      </c>
      <c r="C11" s="32" t="s">
        <v>29</v>
      </c>
      <c r="D11" s="33">
        <v>39083</v>
      </c>
      <c r="E11" s="33">
        <v>40582</v>
      </c>
      <c r="F11" s="34">
        <f t="shared" si="0"/>
        <v>4.1068493150684935</v>
      </c>
      <c r="G11" s="32">
        <v>16</v>
      </c>
      <c r="H11" s="34">
        <f t="shared" si="1"/>
        <v>3.8959306204136088</v>
      </c>
      <c r="I11" s="32">
        <v>10</v>
      </c>
      <c r="J11" s="34">
        <f t="shared" si="2"/>
        <v>2.4349566377585057</v>
      </c>
      <c r="K11" s="32">
        <v>6</v>
      </c>
      <c r="L11" s="34">
        <f t="shared" si="3"/>
        <v>1.4609739826551034</v>
      </c>
      <c r="M11" s="32">
        <v>0</v>
      </c>
      <c r="N11" s="34">
        <f t="shared" si="4"/>
        <v>0</v>
      </c>
      <c r="O11" s="34">
        <v>1.26</v>
      </c>
      <c r="P11" s="32">
        <v>1</v>
      </c>
      <c r="Q11" s="34">
        <f t="shared" si="5"/>
        <v>0.79365079365079361</v>
      </c>
      <c r="R11" s="32">
        <v>0</v>
      </c>
      <c r="S11" s="34">
        <f t="shared" si="6"/>
        <v>0</v>
      </c>
      <c r="T11" s="32">
        <v>1</v>
      </c>
      <c r="U11" s="34">
        <f t="shared" si="7"/>
        <v>0.79365079365079361</v>
      </c>
      <c r="V11" s="32">
        <v>0</v>
      </c>
      <c r="W11" s="34">
        <f t="shared" si="8"/>
        <v>0</v>
      </c>
      <c r="X11" s="35">
        <f t="shared" si="9"/>
        <v>0.79628723635572951</v>
      </c>
      <c r="Y11" s="35">
        <f t="shared" si="10"/>
        <v>1</v>
      </c>
      <c r="Z11" s="35">
        <f t="shared" si="11"/>
        <v>0.45676596361527871</v>
      </c>
      <c r="AA11" s="35" t="str">
        <f t="shared" si="12"/>
        <v>N/A</v>
      </c>
    </row>
    <row r="12" spans="1:27" ht="27.75" customHeight="1" x14ac:dyDescent="0.25">
      <c r="A12" s="13"/>
      <c r="B12" s="13"/>
      <c r="C12" s="12" t="s">
        <v>42</v>
      </c>
      <c r="D12" s="12"/>
      <c r="E12" s="12"/>
      <c r="F12" s="7">
        <f t="shared" ref="F12:W12" si="13">SUM(F3:F11)</f>
        <v>41.476712328767121</v>
      </c>
      <c r="G12" s="4">
        <f t="shared" si="13"/>
        <v>195</v>
      </c>
      <c r="H12" s="7">
        <f t="shared" si="13"/>
        <v>43.422627640598449</v>
      </c>
      <c r="I12" s="11">
        <f t="shared" si="13"/>
        <v>114</v>
      </c>
      <c r="J12" s="7">
        <f t="shared" si="13"/>
        <v>25.238306954574643</v>
      </c>
      <c r="K12" s="11">
        <f t="shared" si="13"/>
        <v>79</v>
      </c>
      <c r="L12" s="7">
        <f t="shared" si="13"/>
        <v>17.719474948676275</v>
      </c>
      <c r="M12" s="11">
        <f t="shared" si="13"/>
        <v>2</v>
      </c>
      <c r="N12" s="7">
        <f t="shared" si="13"/>
        <v>0.46484573734753643</v>
      </c>
      <c r="O12" s="7">
        <f t="shared" si="13"/>
        <v>12.79</v>
      </c>
      <c r="P12" s="11">
        <f t="shared" si="13"/>
        <v>17</v>
      </c>
      <c r="Q12" s="7">
        <f t="shared" si="13"/>
        <v>11.54792066147151</v>
      </c>
      <c r="R12" s="11">
        <f t="shared" si="13"/>
        <v>10</v>
      </c>
      <c r="S12" s="7">
        <f t="shared" si="13"/>
        <v>7.1178262712726301</v>
      </c>
      <c r="T12" s="11">
        <f t="shared" si="13"/>
        <v>7</v>
      </c>
      <c r="U12" s="7">
        <f t="shared" si="13"/>
        <v>4.4300943901988799</v>
      </c>
      <c r="V12" s="11">
        <f t="shared" si="13"/>
        <v>0</v>
      </c>
      <c r="W12" s="7">
        <f t="shared" si="13"/>
        <v>0</v>
      </c>
      <c r="X12" s="10"/>
      <c r="Y12" s="10"/>
      <c r="Z12" s="10"/>
      <c r="AA12" s="10"/>
    </row>
    <row r="13" spans="1:27" x14ac:dyDescent="0.25">
      <c r="G13" s="27" t="s">
        <v>50</v>
      </c>
      <c r="H13" s="28"/>
      <c r="I13" s="28"/>
      <c r="J13" s="28"/>
      <c r="K13" s="28"/>
      <c r="L13" s="28"/>
      <c r="M13" s="28"/>
      <c r="N13" s="29"/>
      <c r="P13" s="27" t="s">
        <v>51</v>
      </c>
      <c r="Q13" s="28"/>
      <c r="R13" s="28"/>
      <c r="S13" s="28"/>
      <c r="T13" s="28"/>
      <c r="U13" s="28"/>
      <c r="V13" s="28"/>
      <c r="W13" s="30"/>
    </row>
    <row r="14" spans="1:27" x14ac:dyDescent="0.25">
      <c r="G14" s="14">
        <f>G12/F12</f>
        <v>4.7014333839751634</v>
      </c>
      <c r="H14" s="15"/>
      <c r="I14" s="14">
        <f>I12/F12</f>
        <v>2.7485302860162495</v>
      </c>
      <c r="J14" s="15"/>
      <c r="K14" s="14">
        <f>K12/F12</f>
        <v>1.9046832683796817</v>
      </c>
      <c r="L14" s="15"/>
      <c r="M14" s="14">
        <f>M12/F12</f>
        <v>4.8219829579232446E-2</v>
      </c>
      <c r="N14" s="15"/>
      <c r="P14" s="14">
        <f>P12/O12</f>
        <v>1.3291634089132136</v>
      </c>
      <c r="Q14" s="15"/>
      <c r="R14" s="14">
        <f>R12/O12</f>
        <v>0.78186082877247853</v>
      </c>
      <c r="S14" s="15"/>
      <c r="T14" s="14">
        <f>T12/O12</f>
        <v>0.54730258014073496</v>
      </c>
      <c r="U14" s="15"/>
      <c r="V14" s="14">
        <f>V12/O12</f>
        <v>0</v>
      </c>
      <c r="W14" s="15"/>
    </row>
    <row r="15" spans="1:27" x14ac:dyDescent="0.25">
      <c r="G15" s="16" t="s">
        <v>46</v>
      </c>
      <c r="H15" s="17"/>
      <c r="I15" s="16" t="s">
        <v>45</v>
      </c>
      <c r="J15" s="17"/>
      <c r="K15" s="16" t="s">
        <v>44</v>
      </c>
      <c r="L15" s="17"/>
      <c r="M15" s="16" t="s">
        <v>43</v>
      </c>
      <c r="N15" s="17"/>
      <c r="P15" s="16" t="s">
        <v>46</v>
      </c>
      <c r="Q15" s="17"/>
      <c r="R15" s="16" t="s">
        <v>45</v>
      </c>
      <c r="S15" s="17"/>
      <c r="T15" s="16" t="s">
        <v>44</v>
      </c>
      <c r="U15" s="17"/>
      <c r="V15" s="16" t="s">
        <v>43</v>
      </c>
      <c r="W15" s="17"/>
    </row>
    <row r="16" spans="1:27" ht="15.75" thickBot="1" x14ac:dyDescent="0.3"/>
    <row r="17" spans="7:10" ht="19.5" thickBot="1" x14ac:dyDescent="0.3">
      <c r="G17" s="18" t="s">
        <v>47</v>
      </c>
      <c r="H17" s="19"/>
      <c r="I17" s="19"/>
      <c r="J17" s="24">
        <f>(G14-P14)/G14</f>
        <v>0.71728549564401622</v>
      </c>
    </row>
    <row r="18" spans="7:10" ht="19.5" thickBot="1" x14ac:dyDescent="0.3">
      <c r="G18" s="22" t="s">
        <v>48</v>
      </c>
      <c r="H18" s="23"/>
      <c r="I18" s="23"/>
      <c r="J18" s="25">
        <f>(K14-T14)/K14</f>
        <v>0.71265428261659147</v>
      </c>
    </row>
    <row r="19" spans="7:10" ht="19.5" thickBot="1" x14ac:dyDescent="0.3">
      <c r="G19" s="20" t="s">
        <v>49</v>
      </c>
      <c r="H19" s="21"/>
      <c r="I19" s="21"/>
      <c r="J19" s="26">
        <f>(M14-V14)/M14</f>
        <v>1</v>
      </c>
    </row>
  </sheetData>
  <pageMargins left="0.7" right="0.7" top="0.75" bottom="0.75" header="0.3" footer="0.3"/>
  <pageSetup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3"/>
  <sheetViews>
    <sheetView workbookViewId="0">
      <selection activeCell="G21" sqref="G21:G23"/>
    </sheetView>
  </sheetViews>
  <sheetFormatPr defaultColWidth="9.140625" defaultRowHeight="15" x14ac:dyDescent="0.25"/>
  <cols>
    <col min="1" max="1" width="3.85546875" style="2" customWidth="1"/>
    <col min="2" max="2" width="12" style="2" bestFit="1" customWidth="1"/>
    <col min="3" max="3" width="53.42578125" style="2" bestFit="1" customWidth="1"/>
    <col min="4" max="4" width="11" style="2" customWidth="1"/>
    <col min="5" max="5" width="10.7109375" style="2" customWidth="1"/>
    <col min="6" max="6" width="9.5703125" style="2" customWidth="1"/>
    <col min="7" max="7" width="9.140625" style="2"/>
    <col min="8" max="8" width="9.5703125" style="2" customWidth="1"/>
    <col min="9" max="9" width="9.140625" style="2" customWidth="1"/>
    <col min="10" max="10" width="9.7109375" style="2" customWidth="1"/>
    <col min="11" max="11" width="9.140625" style="2"/>
    <col min="12" max="12" width="9.140625" style="2" customWidth="1"/>
    <col min="13" max="13" width="9.140625" style="2"/>
    <col min="14" max="14" width="9.140625" customWidth="1"/>
    <col min="15" max="23" width="9.140625" style="2" customWidth="1"/>
    <col min="24" max="27" width="10.7109375" style="2" customWidth="1"/>
    <col min="28" max="16384" width="9.140625" style="2"/>
  </cols>
  <sheetData>
    <row r="1" spans="1:27" ht="18.75" x14ac:dyDescent="0.25">
      <c r="A1" s="1" t="s">
        <v>55</v>
      </c>
      <c r="B1" s="1"/>
    </row>
    <row r="2" spans="1:27" s="3" customFormat="1" ht="69.75" customHeight="1" x14ac:dyDescent="0.25">
      <c r="A2" s="5" t="s">
        <v>1</v>
      </c>
      <c r="B2" s="5" t="s">
        <v>13</v>
      </c>
      <c r="C2" s="5" t="s">
        <v>2</v>
      </c>
      <c r="D2" s="5" t="s">
        <v>52</v>
      </c>
      <c r="E2" s="5" t="s">
        <v>53</v>
      </c>
      <c r="F2" s="6" t="s">
        <v>3</v>
      </c>
      <c r="G2" s="5" t="s">
        <v>5</v>
      </c>
      <c r="H2" s="6" t="s">
        <v>37</v>
      </c>
      <c r="I2" s="5" t="s">
        <v>7</v>
      </c>
      <c r="J2" s="6" t="s">
        <v>30</v>
      </c>
      <c r="K2" s="5" t="s">
        <v>9</v>
      </c>
      <c r="L2" s="6" t="s">
        <v>31</v>
      </c>
      <c r="M2" s="5" t="s">
        <v>11</v>
      </c>
      <c r="N2" s="6" t="s">
        <v>32</v>
      </c>
      <c r="O2" s="5" t="s">
        <v>4</v>
      </c>
      <c r="P2" s="5" t="s">
        <v>6</v>
      </c>
      <c r="Q2" s="6" t="s">
        <v>33</v>
      </c>
      <c r="R2" s="5" t="s">
        <v>8</v>
      </c>
      <c r="S2" s="6" t="s">
        <v>34</v>
      </c>
      <c r="T2" s="5" t="s">
        <v>10</v>
      </c>
      <c r="U2" s="6" t="s">
        <v>35</v>
      </c>
      <c r="V2" s="5" t="s">
        <v>12</v>
      </c>
      <c r="W2" s="6" t="s">
        <v>36</v>
      </c>
      <c r="X2" s="8" t="s">
        <v>38</v>
      </c>
      <c r="Y2" s="8" t="s">
        <v>39</v>
      </c>
      <c r="Z2" s="8" t="s">
        <v>40</v>
      </c>
      <c r="AA2" s="8" t="s">
        <v>41</v>
      </c>
    </row>
    <row r="3" spans="1:27" s="36" customFormat="1" x14ac:dyDescent="0.25">
      <c r="A3" s="32">
        <v>1</v>
      </c>
      <c r="B3" s="32" t="s">
        <v>14</v>
      </c>
      <c r="C3" s="32" t="s">
        <v>15</v>
      </c>
      <c r="D3" s="33">
        <v>38718</v>
      </c>
      <c r="E3" s="33">
        <v>40557</v>
      </c>
      <c r="F3" s="34">
        <f>(E3-D3)/365</f>
        <v>5.0383561643835613</v>
      </c>
      <c r="G3" s="32">
        <v>24</v>
      </c>
      <c r="H3" s="34">
        <f>G3/F3</f>
        <v>4.7634584013050576</v>
      </c>
      <c r="I3" s="32">
        <v>13</v>
      </c>
      <c r="J3" s="34">
        <f>I3/F3</f>
        <v>2.5802066340402394</v>
      </c>
      <c r="K3" s="32">
        <v>11</v>
      </c>
      <c r="L3" s="34">
        <f>K3/F3</f>
        <v>2.1832517672648182</v>
      </c>
      <c r="M3" s="32">
        <v>0</v>
      </c>
      <c r="N3" s="34">
        <f>M3/F3</f>
        <v>0</v>
      </c>
      <c r="O3" s="34">
        <v>1.25</v>
      </c>
      <c r="P3" s="32">
        <v>3</v>
      </c>
      <c r="Q3" s="34">
        <f>P3/O3</f>
        <v>2.4</v>
      </c>
      <c r="R3" s="32">
        <v>3</v>
      </c>
      <c r="S3" s="34">
        <f>R3/O3</f>
        <v>2.4</v>
      </c>
      <c r="T3" s="32">
        <v>0</v>
      </c>
      <c r="U3" s="34">
        <f>T3/O3</f>
        <v>0</v>
      </c>
      <c r="V3" s="32">
        <v>0</v>
      </c>
      <c r="W3" s="34">
        <f>V3/O3</f>
        <v>0</v>
      </c>
      <c r="X3" s="35">
        <f>(H3-Q3)/H3</f>
        <v>0.49616438356164388</v>
      </c>
      <c r="Y3" s="35">
        <f>(J3-S3)/J3</f>
        <v>6.984193888303486E-2</v>
      </c>
      <c r="Z3" s="35">
        <f>(L3-U3)/L3</f>
        <v>1</v>
      </c>
      <c r="AA3" s="35" t="str">
        <f>IFERROR((N3-W3)/N3,"N/A")</f>
        <v>N/A</v>
      </c>
    </row>
    <row r="4" spans="1:27" s="36" customFormat="1" x14ac:dyDescent="0.25">
      <c r="A4" s="32">
        <v>2</v>
      </c>
      <c r="B4" s="32" t="s">
        <v>16</v>
      </c>
      <c r="C4" s="32" t="s">
        <v>17</v>
      </c>
      <c r="D4" s="33">
        <v>39083</v>
      </c>
      <c r="E4" s="33">
        <v>40799</v>
      </c>
      <c r="F4" s="34">
        <f t="shared" ref="F4:F15" si="0">(E4-D4)/365</f>
        <v>4.7013698630136984</v>
      </c>
      <c r="G4" s="32">
        <v>12</v>
      </c>
      <c r="H4" s="34">
        <f t="shared" ref="H4:H15" si="1">G4/F4</f>
        <v>2.5524475524475525</v>
      </c>
      <c r="I4" s="32">
        <v>8</v>
      </c>
      <c r="J4" s="34">
        <f t="shared" ref="J4:J15" si="2">I4/F4</f>
        <v>1.7016317016317017</v>
      </c>
      <c r="K4" s="32">
        <v>4</v>
      </c>
      <c r="L4" s="34">
        <f t="shared" ref="L4:L15" si="3">K4/F4</f>
        <v>0.85081585081585087</v>
      </c>
      <c r="M4" s="32">
        <v>0</v>
      </c>
      <c r="N4" s="34">
        <f t="shared" ref="N4:N15" si="4">M4/F4</f>
        <v>0</v>
      </c>
      <c r="O4" s="34">
        <v>1.21</v>
      </c>
      <c r="P4" s="32">
        <v>1</v>
      </c>
      <c r="Q4" s="34">
        <f t="shared" ref="Q4:Q15" si="5">P4/O4</f>
        <v>0.82644628099173556</v>
      </c>
      <c r="R4" s="32">
        <v>0</v>
      </c>
      <c r="S4" s="34">
        <f t="shared" ref="S4:S15" si="6">R4/O4</f>
        <v>0</v>
      </c>
      <c r="T4" s="32">
        <v>1</v>
      </c>
      <c r="U4" s="34">
        <f t="shared" ref="U4:U15" si="7">T4/O4</f>
        <v>0.82644628099173556</v>
      </c>
      <c r="V4" s="32">
        <v>0</v>
      </c>
      <c r="W4" s="34">
        <f t="shared" ref="W4:W15" si="8">V4/O4</f>
        <v>0</v>
      </c>
      <c r="X4" s="35">
        <f t="shared" ref="X4:X15" si="9">(H4-Q4)/H4</f>
        <v>0.67621419676214201</v>
      </c>
      <c r="Y4" s="35">
        <f t="shared" ref="Y4:Y15" si="10">(J4-S4)/J4</f>
        <v>1</v>
      </c>
      <c r="Z4" s="35">
        <f t="shared" ref="Z4:Z15" si="11">(L4-U4)/L4</f>
        <v>2.8642590286425941E-2</v>
      </c>
      <c r="AA4" s="35" t="str">
        <f t="shared" ref="AA4:AA15" si="12">IFERROR((N4-W4)/N4,"N/A")</f>
        <v>N/A</v>
      </c>
    </row>
    <row r="5" spans="1:27" s="36" customFormat="1" x14ac:dyDescent="0.25">
      <c r="A5" s="32">
        <v>3</v>
      </c>
      <c r="B5" s="32" t="s">
        <v>18</v>
      </c>
      <c r="C5" s="32" t="s">
        <v>19</v>
      </c>
      <c r="D5" s="33">
        <v>38353</v>
      </c>
      <c r="E5" s="33">
        <v>40736</v>
      </c>
      <c r="F5" s="34">
        <f t="shared" si="0"/>
        <v>6.5287671232876709</v>
      </c>
      <c r="G5" s="32">
        <v>28</v>
      </c>
      <c r="H5" s="34">
        <f t="shared" si="1"/>
        <v>4.2887117079311796</v>
      </c>
      <c r="I5" s="32">
        <v>19</v>
      </c>
      <c r="J5" s="34">
        <f t="shared" si="2"/>
        <v>2.9101972303818715</v>
      </c>
      <c r="K5" s="32">
        <v>9</v>
      </c>
      <c r="L5" s="34">
        <f t="shared" si="3"/>
        <v>1.3785144775493077</v>
      </c>
      <c r="M5" s="32">
        <v>0</v>
      </c>
      <c r="N5" s="34">
        <f t="shared" si="4"/>
        <v>0</v>
      </c>
      <c r="O5" s="34">
        <v>1.42</v>
      </c>
      <c r="P5" s="32">
        <v>1</v>
      </c>
      <c r="Q5" s="34">
        <f t="shared" si="5"/>
        <v>0.70422535211267612</v>
      </c>
      <c r="R5" s="32">
        <v>1</v>
      </c>
      <c r="S5" s="34">
        <f t="shared" si="6"/>
        <v>0.70422535211267612</v>
      </c>
      <c r="T5" s="32">
        <v>0</v>
      </c>
      <c r="U5" s="34">
        <f t="shared" si="7"/>
        <v>0</v>
      </c>
      <c r="V5" s="32">
        <v>0</v>
      </c>
      <c r="W5" s="34">
        <f t="shared" si="8"/>
        <v>0</v>
      </c>
      <c r="X5" s="35">
        <f t="shared" si="9"/>
        <v>0.83579559549075277</v>
      </c>
      <c r="Y5" s="35">
        <f t="shared" si="10"/>
        <v>0.75801456177584614</v>
      </c>
      <c r="Z5" s="35">
        <f t="shared" si="11"/>
        <v>1</v>
      </c>
      <c r="AA5" s="35" t="str">
        <f t="shared" si="12"/>
        <v>N/A</v>
      </c>
    </row>
    <row r="6" spans="1:27" s="36" customFormat="1" x14ac:dyDescent="0.25">
      <c r="A6" s="32">
        <v>4</v>
      </c>
      <c r="B6" s="32" t="s">
        <v>20</v>
      </c>
      <c r="C6" s="32" t="s">
        <v>22</v>
      </c>
      <c r="D6" s="33">
        <v>38718</v>
      </c>
      <c r="E6" s="33">
        <v>40309</v>
      </c>
      <c r="F6" s="34">
        <f t="shared" si="0"/>
        <v>4.3589041095890408</v>
      </c>
      <c r="G6" s="32">
        <v>13</v>
      </c>
      <c r="H6" s="34">
        <f t="shared" si="1"/>
        <v>2.9824010056568198</v>
      </c>
      <c r="I6" s="32">
        <v>10</v>
      </c>
      <c r="J6" s="34">
        <f t="shared" si="2"/>
        <v>2.2941546197360152</v>
      </c>
      <c r="K6" s="32">
        <v>3</v>
      </c>
      <c r="L6" s="34">
        <f t="shared" si="3"/>
        <v>0.68824638592080456</v>
      </c>
      <c r="M6" s="32">
        <v>0</v>
      </c>
      <c r="N6" s="34">
        <f t="shared" si="4"/>
        <v>0</v>
      </c>
      <c r="O6" s="34">
        <v>2.17</v>
      </c>
      <c r="P6" s="32">
        <v>2</v>
      </c>
      <c r="Q6" s="34">
        <f t="shared" si="5"/>
        <v>0.92165898617511521</v>
      </c>
      <c r="R6" s="32">
        <v>1</v>
      </c>
      <c r="S6" s="34">
        <f t="shared" si="6"/>
        <v>0.46082949308755761</v>
      </c>
      <c r="T6" s="32">
        <v>1</v>
      </c>
      <c r="U6" s="34">
        <f t="shared" si="7"/>
        <v>0.46082949308755761</v>
      </c>
      <c r="V6" s="32">
        <v>0</v>
      </c>
      <c r="W6" s="34">
        <f t="shared" si="8"/>
        <v>0</v>
      </c>
      <c r="X6" s="35">
        <f t="shared" si="9"/>
        <v>0.69096745057858622</v>
      </c>
      <c r="Y6" s="35">
        <f t="shared" si="10"/>
        <v>0.7991288428760811</v>
      </c>
      <c r="Z6" s="35">
        <f t="shared" si="11"/>
        <v>0.33042947625360353</v>
      </c>
      <c r="AA6" s="35" t="str">
        <f t="shared" si="12"/>
        <v>N/A</v>
      </c>
    </row>
    <row r="7" spans="1:27" s="36" customFormat="1" x14ac:dyDescent="0.25">
      <c r="A7" s="32">
        <v>5</v>
      </c>
      <c r="B7" s="32" t="s">
        <v>20</v>
      </c>
      <c r="C7" s="32" t="s">
        <v>21</v>
      </c>
      <c r="D7" s="33">
        <v>38353</v>
      </c>
      <c r="E7" s="33">
        <v>40557</v>
      </c>
      <c r="F7" s="34">
        <f t="shared" si="0"/>
        <v>6.0383561643835613</v>
      </c>
      <c r="G7" s="32">
        <v>36</v>
      </c>
      <c r="H7" s="34">
        <f t="shared" si="1"/>
        <v>5.9618874773139749</v>
      </c>
      <c r="I7" s="32">
        <v>19</v>
      </c>
      <c r="J7" s="34">
        <f t="shared" si="2"/>
        <v>3.146551724137931</v>
      </c>
      <c r="K7" s="32">
        <v>16</v>
      </c>
      <c r="L7" s="34">
        <f t="shared" si="3"/>
        <v>2.6497277676950999</v>
      </c>
      <c r="M7" s="32">
        <v>1</v>
      </c>
      <c r="N7" s="34">
        <f t="shared" si="4"/>
        <v>0.16560798548094374</v>
      </c>
      <c r="O7" s="34">
        <v>1.1200000000000001</v>
      </c>
      <c r="P7" s="32">
        <v>2</v>
      </c>
      <c r="Q7" s="34">
        <f t="shared" si="5"/>
        <v>1.7857142857142856</v>
      </c>
      <c r="R7" s="32">
        <v>1</v>
      </c>
      <c r="S7" s="34">
        <f t="shared" si="6"/>
        <v>0.89285714285714279</v>
      </c>
      <c r="T7" s="32">
        <v>1</v>
      </c>
      <c r="U7" s="34">
        <f t="shared" si="7"/>
        <v>0.89285714285714279</v>
      </c>
      <c r="V7" s="32">
        <v>0</v>
      </c>
      <c r="W7" s="34">
        <f t="shared" si="8"/>
        <v>0</v>
      </c>
      <c r="X7" s="35">
        <f t="shared" si="9"/>
        <v>0.70047836486192649</v>
      </c>
      <c r="Y7" s="35">
        <f t="shared" si="10"/>
        <v>0.71624266144814097</v>
      </c>
      <c r="Z7" s="35">
        <f t="shared" si="11"/>
        <v>0.66303816046966735</v>
      </c>
      <c r="AA7" s="35">
        <f t="shared" si="12"/>
        <v>1</v>
      </c>
    </row>
    <row r="8" spans="1:27" s="36" customFormat="1" x14ac:dyDescent="0.25">
      <c r="A8" s="32">
        <v>6</v>
      </c>
      <c r="B8" s="32" t="s">
        <v>20</v>
      </c>
      <c r="C8" s="32" t="s">
        <v>23</v>
      </c>
      <c r="D8" s="33">
        <v>39487</v>
      </c>
      <c r="E8" s="33">
        <v>40435</v>
      </c>
      <c r="F8" s="34">
        <f t="shared" si="0"/>
        <v>2.5972602739726027</v>
      </c>
      <c r="G8" s="32">
        <v>21</v>
      </c>
      <c r="H8" s="34">
        <f t="shared" si="1"/>
        <v>8.0854430379746844</v>
      </c>
      <c r="I8" s="32">
        <v>10</v>
      </c>
      <c r="J8" s="34">
        <f t="shared" si="2"/>
        <v>3.850210970464135</v>
      </c>
      <c r="K8" s="32">
        <v>10</v>
      </c>
      <c r="L8" s="34">
        <f t="shared" si="3"/>
        <v>3.850210970464135</v>
      </c>
      <c r="M8" s="32">
        <v>1</v>
      </c>
      <c r="N8" s="34">
        <f t="shared" si="4"/>
        <v>0.38502109704641352</v>
      </c>
      <c r="O8" s="34">
        <v>2.08</v>
      </c>
      <c r="P8" s="32">
        <v>6</v>
      </c>
      <c r="Q8" s="34">
        <f t="shared" si="5"/>
        <v>2.8846153846153846</v>
      </c>
      <c r="R8" s="32">
        <v>3</v>
      </c>
      <c r="S8" s="34">
        <f t="shared" si="6"/>
        <v>1.4423076923076923</v>
      </c>
      <c r="T8" s="32">
        <v>3</v>
      </c>
      <c r="U8" s="34">
        <f t="shared" si="7"/>
        <v>1.4423076923076923</v>
      </c>
      <c r="V8" s="32">
        <v>0</v>
      </c>
      <c r="W8" s="34">
        <f t="shared" si="8"/>
        <v>0</v>
      </c>
      <c r="X8" s="35">
        <f t="shared" si="9"/>
        <v>0.64323347884991722</v>
      </c>
      <c r="Y8" s="35">
        <f t="shared" si="10"/>
        <v>0.62539515279241309</v>
      </c>
      <c r="Z8" s="35">
        <f t="shared" si="11"/>
        <v>0.62539515279241309</v>
      </c>
      <c r="AA8" s="35">
        <f t="shared" si="12"/>
        <v>1</v>
      </c>
    </row>
    <row r="9" spans="1:27" s="36" customFormat="1" x14ac:dyDescent="0.25">
      <c r="A9" s="32">
        <v>7</v>
      </c>
      <c r="B9" s="32" t="s">
        <v>24</v>
      </c>
      <c r="C9" s="32" t="s">
        <v>25</v>
      </c>
      <c r="D9" s="33">
        <v>39814</v>
      </c>
      <c r="E9" s="33">
        <v>40557</v>
      </c>
      <c r="F9" s="34">
        <f t="shared" si="0"/>
        <v>2.0356164383561643</v>
      </c>
      <c r="G9" s="32">
        <v>12</v>
      </c>
      <c r="H9" s="34">
        <f t="shared" si="1"/>
        <v>5.8950201884253026</v>
      </c>
      <c r="I9" s="32">
        <v>3</v>
      </c>
      <c r="J9" s="34">
        <f t="shared" si="2"/>
        <v>1.4737550471063257</v>
      </c>
      <c r="K9" s="32">
        <v>9</v>
      </c>
      <c r="L9" s="34">
        <f t="shared" si="3"/>
        <v>4.421265141318977</v>
      </c>
      <c r="M9" s="32">
        <v>0</v>
      </c>
      <c r="N9" s="34">
        <f t="shared" si="4"/>
        <v>0</v>
      </c>
      <c r="O9" s="34">
        <v>1.1100000000000001</v>
      </c>
      <c r="P9" s="32">
        <v>1</v>
      </c>
      <c r="Q9" s="34">
        <f t="shared" si="5"/>
        <v>0.9009009009009008</v>
      </c>
      <c r="R9" s="32">
        <v>1</v>
      </c>
      <c r="S9" s="34">
        <f t="shared" si="6"/>
        <v>0.9009009009009008</v>
      </c>
      <c r="T9" s="32">
        <v>0</v>
      </c>
      <c r="U9" s="34">
        <f t="shared" si="7"/>
        <v>0</v>
      </c>
      <c r="V9" s="32">
        <v>0</v>
      </c>
      <c r="W9" s="34">
        <f t="shared" si="8"/>
        <v>0</v>
      </c>
      <c r="X9" s="35">
        <f t="shared" si="9"/>
        <v>0.84717594306635402</v>
      </c>
      <c r="Y9" s="35">
        <f t="shared" si="10"/>
        <v>0.38870377226541614</v>
      </c>
      <c r="Z9" s="35">
        <f t="shared" si="11"/>
        <v>1</v>
      </c>
      <c r="AA9" s="35" t="str">
        <f t="shared" si="12"/>
        <v>N/A</v>
      </c>
    </row>
    <row r="10" spans="1:27" s="36" customFormat="1" x14ac:dyDescent="0.25">
      <c r="A10" s="32">
        <v>8</v>
      </c>
      <c r="B10" s="32" t="s">
        <v>26</v>
      </c>
      <c r="C10" s="32" t="s">
        <v>27</v>
      </c>
      <c r="D10" s="33">
        <v>39683</v>
      </c>
      <c r="E10" s="33">
        <v>40582</v>
      </c>
      <c r="F10" s="34">
        <f t="shared" si="0"/>
        <v>2.463013698630137</v>
      </c>
      <c r="G10" s="32">
        <v>9</v>
      </c>
      <c r="H10" s="34">
        <f t="shared" si="1"/>
        <v>3.654060066740823</v>
      </c>
      <c r="I10" s="32">
        <v>7</v>
      </c>
      <c r="J10" s="34">
        <f t="shared" si="2"/>
        <v>2.8420467185761957</v>
      </c>
      <c r="K10" s="32">
        <v>2</v>
      </c>
      <c r="L10" s="34">
        <f t="shared" si="3"/>
        <v>0.81201334816462734</v>
      </c>
      <c r="M10" s="32">
        <v>0</v>
      </c>
      <c r="N10" s="34">
        <f t="shared" si="4"/>
        <v>0</v>
      </c>
      <c r="O10" s="34">
        <v>1.33</v>
      </c>
      <c r="P10" s="32">
        <v>0</v>
      </c>
      <c r="Q10" s="34">
        <f t="shared" si="5"/>
        <v>0</v>
      </c>
      <c r="R10" s="32">
        <v>0</v>
      </c>
      <c r="S10" s="34">
        <f t="shared" si="6"/>
        <v>0</v>
      </c>
      <c r="T10" s="32">
        <v>0</v>
      </c>
      <c r="U10" s="34">
        <f t="shared" si="7"/>
        <v>0</v>
      </c>
      <c r="V10" s="32">
        <v>0</v>
      </c>
      <c r="W10" s="34">
        <f t="shared" si="8"/>
        <v>0</v>
      </c>
      <c r="X10" s="35">
        <f t="shared" si="9"/>
        <v>1</v>
      </c>
      <c r="Y10" s="35">
        <f t="shared" si="10"/>
        <v>1</v>
      </c>
      <c r="Z10" s="35">
        <f t="shared" si="11"/>
        <v>1</v>
      </c>
      <c r="AA10" s="35" t="str">
        <f t="shared" si="12"/>
        <v>N/A</v>
      </c>
    </row>
    <row r="11" spans="1:27" s="36" customFormat="1" x14ac:dyDescent="0.25">
      <c r="A11" s="32">
        <v>9</v>
      </c>
      <c r="B11" s="32" t="s">
        <v>56</v>
      </c>
      <c r="C11" s="32" t="s">
        <v>57</v>
      </c>
      <c r="D11" s="33"/>
      <c r="E11" s="33"/>
      <c r="F11" s="34"/>
      <c r="G11" s="32"/>
      <c r="H11" s="34"/>
      <c r="I11" s="32"/>
      <c r="J11" s="34"/>
      <c r="K11" s="32"/>
      <c r="L11" s="34"/>
      <c r="M11" s="32"/>
      <c r="N11" s="34"/>
      <c r="O11" s="34"/>
      <c r="P11" s="32"/>
      <c r="Q11" s="34"/>
      <c r="R11" s="32"/>
      <c r="S11" s="34"/>
      <c r="T11" s="32"/>
      <c r="U11" s="34"/>
      <c r="V11" s="32"/>
      <c r="W11" s="34"/>
      <c r="X11" s="35"/>
      <c r="Y11" s="35"/>
      <c r="Z11" s="35"/>
      <c r="AA11" s="35"/>
    </row>
    <row r="12" spans="1:27" s="36" customFormat="1" x14ac:dyDescent="0.25">
      <c r="A12" s="32">
        <v>10</v>
      </c>
      <c r="B12" s="32" t="s">
        <v>58</v>
      </c>
      <c r="C12" s="32" t="s">
        <v>59</v>
      </c>
      <c r="D12" s="33"/>
      <c r="E12" s="33"/>
      <c r="F12" s="34"/>
      <c r="G12" s="32"/>
      <c r="H12" s="34"/>
      <c r="I12" s="32"/>
      <c r="J12" s="34"/>
      <c r="K12" s="32"/>
      <c r="L12" s="34"/>
      <c r="M12" s="32"/>
      <c r="N12" s="34"/>
      <c r="O12" s="34"/>
      <c r="P12" s="32"/>
      <c r="Q12" s="34"/>
      <c r="R12" s="32"/>
      <c r="S12" s="34"/>
      <c r="T12" s="32"/>
      <c r="U12" s="34"/>
      <c r="V12" s="32"/>
      <c r="W12" s="34"/>
      <c r="X12" s="35"/>
      <c r="Y12" s="35"/>
      <c r="Z12" s="35"/>
      <c r="AA12" s="35"/>
    </row>
    <row r="13" spans="1:27" s="36" customFormat="1" x14ac:dyDescent="0.25">
      <c r="A13" s="32">
        <v>11</v>
      </c>
      <c r="B13" s="32" t="s">
        <v>60</v>
      </c>
      <c r="C13" s="32" t="s">
        <v>61</v>
      </c>
      <c r="D13" s="33"/>
      <c r="E13" s="33"/>
      <c r="F13" s="34"/>
      <c r="G13" s="32"/>
      <c r="H13" s="34"/>
      <c r="I13" s="32"/>
      <c r="J13" s="34"/>
      <c r="K13" s="32"/>
      <c r="L13" s="34"/>
      <c r="M13" s="32"/>
      <c r="N13" s="34"/>
      <c r="O13" s="34"/>
      <c r="P13" s="32"/>
      <c r="Q13" s="34"/>
      <c r="R13" s="32"/>
      <c r="S13" s="34"/>
      <c r="T13" s="32"/>
      <c r="U13" s="34"/>
      <c r="V13" s="32"/>
      <c r="W13" s="34"/>
      <c r="X13" s="35"/>
      <c r="Y13" s="35"/>
      <c r="Z13" s="35"/>
      <c r="AA13" s="35"/>
    </row>
    <row r="14" spans="1:27" s="36" customFormat="1" x14ac:dyDescent="0.25">
      <c r="A14" s="32">
        <v>12</v>
      </c>
      <c r="B14" s="32" t="s">
        <v>62</v>
      </c>
      <c r="C14" s="32" t="s">
        <v>63</v>
      </c>
      <c r="D14" s="33"/>
      <c r="E14" s="33"/>
      <c r="F14" s="34"/>
      <c r="G14" s="32"/>
      <c r="H14" s="34"/>
      <c r="I14" s="32"/>
      <c r="J14" s="34"/>
      <c r="K14" s="32"/>
      <c r="L14" s="34"/>
      <c r="M14" s="32"/>
      <c r="N14" s="34"/>
      <c r="O14" s="34"/>
      <c r="P14" s="32"/>
      <c r="Q14" s="34"/>
      <c r="R14" s="32"/>
      <c r="S14" s="34"/>
      <c r="T14" s="32"/>
      <c r="U14" s="34"/>
      <c r="V14" s="32"/>
      <c r="W14" s="34"/>
      <c r="X14" s="35"/>
      <c r="Y14" s="35"/>
      <c r="Z14" s="35"/>
      <c r="AA14" s="35"/>
    </row>
    <row r="15" spans="1:27" s="36" customFormat="1" x14ac:dyDescent="0.25">
      <c r="A15" s="32">
        <v>13</v>
      </c>
      <c r="B15" s="32" t="s">
        <v>28</v>
      </c>
      <c r="C15" s="32" t="s">
        <v>29</v>
      </c>
      <c r="D15" s="33">
        <v>39083</v>
      </c>
      <c r="E15" s="33">
        <v>40708</v>
      </c>
      <c r="F15" s="34">
        <f t="shared" si="0"/>
        <v>4.4520547945205475</v>
      </c>
      <c r="G15" s="32">
        <v>17</v>
      </c>
      <c r="H15" s="34">
        <f t="shared" si="1"/>
        <v>3.818461538461539</v>
      </c>
      <c r="I15" s="32">
        <v>10</v>
      </c>
      <c r="J15" s="34">
        <f t="shared" si="2"/>
        <v>2.2461538461538462</v>
      </c>
      <c r="K15" s="32">
        <v>7</v>
      </c>
      <c r="L15" s="34">
        <f t="shared" si="3"/>
        <v>1.5723076923076924</v>
      </c>
      <c r="M15" s="32">
        <v>0</v>
      </c>
      <c r="N15" s="34">
        <f t="shared" si="4"/>
        <v>0</v>
      </c>
      <c r="O15" s="34">
        <v>1.26</v>
      </c>
      <c r="P15" s="32">
        <v>1</v>
      </c>
      <c r="Q15" s="34">
        <f t="shared" si="5"/>
        <v>0.79365079365079361</v>
      </c>
      <c r="R15" s="32">
        <v>0</v>
      </c>
      <c r="S15" s="34">
        <f t="shared" si="6"/>
        <v>0</v>
      </c>
      <c r="T15" s="32">
        <v>1</v>
      </c>
      <c r="U15" s="34">
        <f t="shared" si="7"/>
        <v>0.79365079365079361</v>
      </c>
      <c r="V15" s="32">
        <v>0</v>
      </c>
      <c r="W15" s="34">
        <f t="shared" si="8"/>
        <v>0</v>
      </c>
      <c r="X15" s="35">
        <f t="shared" si="9"/>
        <v>0.7921543046442322</v>
      </c>
      <c r="Y15" s="35">
        <f t="shared" si="10"/>
        <v>1</v>
      </c>
      <c r="Z15" s="35">
        <f t="shared" si="11"/>
        <v>0.49523188270742091</v>
      </c>
      <c r="AA15" s="35" t="str">
        <f t="shared" si="12"/>
        <v>N/A</v>
      </c>
    </row>
    <row r="16" spans="1:27" ht="27.75" customHeight="1" x14ac:dyDescent="0.25">
      <c r="A16" s="13"/>
      <c r="B16" s="13"/>
      <c r="C16" s="12" t="s">
        <v>42</v>
      </c>
      <c r="D16" s="12"/>
      <c r="E16" s="12"/>
      <c r="F16" s="7">
        <f t="shared" ref="F16:W16" si="13">SUM(F3:F15)</f>
        <v>38.213698630136989</v>
      </c>
      <c r="G16" s="4">
        <f t="shared" si="13"/>
        <v>172</v>
      </c>
      <c r="H16" s="7">
        <f t="shared" si="13"/>
        <v>42.001890976256938</v>
      </c>
      <c r="I16" s="11">
        <f t="shared" si="13"/>
        <v>99</v>
      </c>
      <c r="J16" s="7">
        <f t="shared" si="13"/>
        <v>23.044908492228259</v>
      </c>
      <c r="K16" s="11">
        <f t="shared" si="13"/>
        <v>71</v>
      </c>
      <c r="L16" s="7">
        <f t="shared" si="13"/>
        <v>18.406353401501313</v>
      </c>
      <c r="M16" s="11">
        <f t="shared" si="13"/>
        <v>2</v>
      </c>
      <c r="N16" s="7">
        <f t="shared" si="13"/>
        <v>0.55062908252735721</v>
      </c>
      <c r="O16" s="7">
        <f t="shared" si="13"/>
        <v>12.95</v>
      </c>
      <c r="P16" s="11">
        <f t="shared" si="13"/>
        <v>17</v>
      </c>
      <c r="Q16" s="7">
        <f t="shared" si="13"/>
        <v>11.217211984160892</v>
      </c>
      <c r="R16" s="11">
        <f t="shared" si="13"/>
        <v>10</v>
      </c>
      <c r="S16" s="7">
        <f t="shared" si="13"/>
        <v>6.8011205812659687</v>
      </c>
      <c r="T16" s="11">
        <f t="shared" si="13"/>
        <v>7</v>
      </c>
      <c r="U16" s="7">
        <f t="shared" si="13"/>
        <v>4.4160914028949216</v>
      </c>
      <c r="V16" s="11">
        <f t="shared" si="13"/>
        <v>0</v>
      </c>
      <c r="W16" s="7">
        <f t="shared" si="13"/>
        <v>0</v>
      </c>
      <c r="X16" s="10"/>
      <c r="Y16" s="10"/>
      <c r="Z16" s="10"/>
      <c r="AA16" s="10"/>
    </row>
    <row r="17" spans="7:23" x14ac:dyDescent="0.25">
      <c r="G17" s="27" t="s">
        <v>50</v>
      </c>
      <c r="H17" s="28"/>
      <c r="I17" s="28"/>
      <c r="J17" s="28"/>
      <c r="K17" s="28"/>
      <c r="L17" s="28"/>
      <c r="M17" s="28"/>
      <c r="N17" s="29"/>
      <c r="P17" s="27" t="s">
        <v>51</v>
      </c>
      <c r="Q17" s="28"/>
      <c r="R17" s="28"/>
      <c r="S17" s="28"/>
      <c r="T17" s="28"/>
      <c r="U17" s="28"/>
      <c r="V17" s="28"/>
      <c r="W17" s="30"/>
    </row>
    <row r="18" spans="7:23" x14ac:dyDescent="0.25">
      <c r="G18" s="14">
        <f>G16/F16</f>
        <v>4.5010037281330657</v>
      </c>
      <c r="H18" s="15"/>
      <c r="I18" s="14">
        <f>I16/F16</f>
        <v>2.5906940063091479</v>
      </c>
      <c r="J18" s="15"/>
      <c r="K18" s="14">
        <f>K16/F16</f>
        <v>1.8579724691712072</v>
      </c>
      <c r="L18" s="15"/>
      <c r="M18" s="14">
        <f>M16/F16</f>
        <v>5.233725265271006E-2</v>
      </c>
      <c r="N18" s="15"/>
      <c r="P18" s="14">
        <f>P16/O16</f>
        <v>1.3127413127413128</v>
      </c>
      <c r="Q18" s="15"/>
      <c r="R18" s="14">
        <f>R16/O16</f>
        <v>0.77220077220077221</v>
      </c>
      <c r="S18" s="15"/>
      <c r="T18" s="14">
        <f>T16/O16</f>
        <v>0.54054054054054057</v>
      </c>
      <c r="U18" s="15"/>
      <c r="V18" s="14">
        <f>V16/O16</f>
        <v>0</v>
      </c>
      <c r="W18" s="15"/>
    </row>
    <row r="19" spans="7:23" x14ac:dyDescent="0.25">
      <c r="G19" s="16" t="s">
        <v>46</v>
      </c>
      <c r="H19" s="17"/>
      <c r="I19" s="16" t="s">
        <v>45</v>
      </c>
      <c r="J19" s="17"/>
      <c r="K19" s="16" t="s">
        <v>44</v>
      </c>
      <c r="L19" s="17"/>
      <c r="M19" s="16" t="s">
        <v>43</v>
      </c>
      <c r="N19" s="17"/>
      <c r="P19" s="16" t="s">
        <v>46</v>
      </c>
      <c r="Q19" s="17"/>
      <c r="R19" s="16" t="s">
        <v>45</v>
      </c>
      <c r="S19" s="17"/>
      <c r="T19" s="16" t="s">
        <v>44</v>
      </c>
      <c r="U19" s="17"/>
      <c r="V19" s="16" t="s">
        <v>43</v>
      </c>
      <c r="W19" s="17"/>
    </row>
    <row r="20" spans="7:23" ht="15.75" thickBot="1" x14ac:dyDescent="0.3"/>
    <row r="21" spans="7:23" ht="19.5" thickBot="1" x14ac:dyDescent="0.3">
      <c r="G21" s="18" t="s">
        <v>47</v>
      </c>
      <c r="H21" s="19"/>
      <c r="I21" s="19"/>
      <c r="J21" s="24">
        <f>(G18-P18)/G18</f>
        <v>0.70834476218356435</v>
      </c>
    </row>
    <row r="22" spans="7:23" ht="19.5" thickBot="1" x14ac:dyDescent="0.3">
      <c r="G22" s="22" t="s">
        <v>48</v>
      </c>
      <c r="H22" s="23"/>
      <c r="I22" s="23"/>
      <c r="J22" s="25">
        <f>(K18-T18)/K18</f>
        <v>0.70906967163961176</v>
      </c>
    </row>
    <row r="23" spans="7:23" ht="19.5" thickBot="1" x14ac:dyDescent="0.3">
      <c r="G23" s="20" t="s">
        <v>49</v>
      </c>
      <c r="H23" s="21"/>
      <c r="I23" s="21"/>
      <c r="J23" s="26">
        <f>(M18-V18)/M18</f>
        <v>1</v>
      </c>
    </row>
  </sheetData>
  <pageMargins left="0.7" right="0.7" top="0.75" bottom="0.75" header="0.3" footer="0.3"/>
  <pageSetup paperSize="17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8"/>
  <sheetViews>
    <sheetView topLeftCell="B1" workbookViewId="0">
      <selection activeCell="AA23" sqref="AA23"/>
    </sheetView>
  </sheetViews>
  <sheetFormatPr defaultRowHeight="15" x14ac:dyDescent="0.25"/>
  <cols>
    <col min="1" max="1" width="3.28515625" style="37" customWidth="1"/>
    <col min="2" max="2" width="5.5703125" style="104" customWidth="1"/>
    <col min="3" max="3" width="12.28515625" style="37" customWidth="1"/>
    <col min="4" max="4" width="70.42578125" style="37" customWidth="1"/>
    <col min="5" max="5" width="9.5703125" style="37" customWidth="1"/>
    <col min="6" max="6" width="10.42578125" style="37" customWidth="1"/>
    <col min="7" max="10" width="8.7109375" style="37" customWidth="1"/>
    <col min="11" max="11" width="12.5703125" style="37" customWidth="1"/>
    <col min="12" max="15" width="8.7109375" style="37" customWidth="1"/>
    <col min="16" max="17" width="10.42578125" style="37" customWidth="1"/>
    <col min="18" max="18" width="8.7109375" style="37" customWidth="1"/>
    <col min="19" max="19" width="7.5703125" style="37" customWidth="1"/>
    <col min="20" max="20" width="9" style="37" customWidth="1"/>
    <col min="21" max="21" width="7.7109375" style="37" customWidth="1"/>
    <col min="22" max="22" width="9" style="37" customWidth="1"/>
    <col min="23" max="23" width="7.85546875" style="37" customWidth="1"/>
    <col min="24" max="24" width="9" style="37" customWidth="1"/>
    <col min="25" max="25" width="8.5703125" style="37" customWidth="1"/>
    <col min="26" max="26" width="9" style="37" customWidth="1"/>
    <col min="27" max="30" width="10.28515625" style="37" customWidth="1"/>
    <col min="31" max="31" width="14.28515625" style="37" hidden="1" customWidth="1"/>
    <col min="32" max="32" width="0" style="37" hidden="1" customWidth="1"/>
    <col min="33" max="16384" width="9.140625" style="37"/>
  </cols>
  <sheetData>
    <row r="1" spans="2:30" ht="18.75" x14ac:dyDescent="0.25">
      <c r="B1" s="188" t="s">
        <v>90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</row>
    <row r="2" spans="2:30" ht="21" customHeight="1" x14ac:dyDescent="0.25">
      <c r="B2" s="188" t="s">
        <v>91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</row>
    <row r="3" spans="2:30" ht="21" customHeight="1" thickBot="1" x14ac:dyDescent="0.3">
      <c r="B3" s="40" t="s">
        <v>72</v>
      </c>
      <c r="C3" s="40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</row>
    <row r="4" spans="2:30" ht="15.75" customHeight="1" thickBot="1" x14ac:dyDescent="0.3">
      <c r="B4" s="200" t="s">
        <v>87</v>
      </c>
      <c r="C4" s="202" t="s">
        <v>13</v>
      </c>
      <c r="D4" s="204" t="s">
        <v>2</v>
      </c>
      <c r="E4" s="206" t="s">
        <v>82</v>
      </c>
      <c r="F4" s="207"/>
      <c r="G4" s="207"/>
      <c r="H4" s="207"/>
      <c r="I4" s="207"/>
      <c r="J4" s="207"/>
      <c r="K4" s="207"/>
      <c r="L4" s="207"/>
      <c r="M4" s="207"/>
      <c r="N4" s="207"/>
      <c r="O4" s="208"/>
      <c r="P4" s="189" t="s">
        <v>83</v>
      </c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1" t="s">
        <v>38</v>
      </c>
      <c r="AB4" s="193" t="s">
        <v>39</v>
      </c>
      <c r="AC4" s="193" t="s">
        <v>40</v>
      </c>
      <c r="AD4" s="195" t="s">
        <v>41</v>
      </c>
    </row>
    <row r="5" spans="2:30" ht="45.75" thickBot="1" x14ac:dyDescent="0.3">
      <c r="B5" s="201"/>
      <c r="C5" s="203"/>
      <c r="D5" s="205"/>
      <c r="E5" s="107" t="s">
        <v>74</v>
      </c>
      <c r="F5" s="108" t="s">
        <v>75</v>
      </c>
      <c r="G5" s="108" t="s">
        <v>76</v>
      </c>
      <c r="H5" s="108" t="s">
        <v>77</v>
      </c>
      <c r="I5" s="108" t="s">
        <v>46</v>
      </c>
      <c r="J5" s="108" t="s">
        <v>78</v>
      </c>
      <c r="K5" s="108" t="s">
        <v>79</v>
      </c>
      <c r="L5" s="108" t="s">
        <v>80</v>
      </c>
      <c r="M5" s="108" t="s">
        <v>44</v>
      </c>
      <c r="N5" s="108" t="s">
        <v>81</v>
      </c>
      <c r="O5" s="109" t="s">
        <v>43</v>
      </c>
      <c r="P5" s="105" t="s">
        <v>74</v>
      </c>
      <c r="Q5" s="106" t="s">
        <v>75</v>
      </c>
      <c r="R5" s="106" t="s">
        <v>76</v>
      </c>
      <c r="S5" s="106" t="s">
        <v>77</v>
      </c>
      <c r="T5" s="106" t="s">
        <v>46</v>
      </c>
      <c r="U5" s="106" t="s">
        <v>78</v>
      </c>
      <c r="V5" s="106" t="s">
        <v>79</v>
      </c>
      <c r="W5" s="106" t="s">
        <v>80</v>
      </c>
      <c r="X5" s="106" t="s">
        <v>44</v>
      </c>
      <c r="Y5" s="106" t="s">
        <v>81</v>
      </c>
      <c r="Z5" s="110" t="s">
        <v>43</v>
      </c>
      <c r="AA5" s="192"/>
      <c r="AB5" s="194"/>
      <c r="AC5" s="194"/>
      <c r="AD5" s="196"/>
    </row>
    <row r="6" spans="2:30" s="59" customFormat="1" x14ac:dyDescent="0.25">
      <c r="B6" s="114" t="s">
        <v>85</v>
      </c>
      <c r="C6" s="96" t="s">
        <v>28</v>
      </c>
      <c r="D6" s="97" t="s">
        <v>29</v>
      </c>
      <c r="E6" s="79">
        <v>39083</v>
      </c>
      <c r="F6" s="80">
        <v>40708</v>
      </c>
      <c r="G6" s="81">
        <f>(F6-E6)/365</f>
        <v>4.4520547945205475</v>
      </c>
      <c r="H6" s="82">
        <v>17</v>
      </c>
      <c r="I6" s="81">
        <f>H6/G6</f>
        <v>3.818461538461539</v>
      </c>
      <c r="J6" s="82">
        <v>10</v>
      </c>
      <c r="K6" s="81">
        <f>J6/G6</f>
        <v>2.2461538461538462</v>
      </c>
      <c r="L6" s="82">
        <v>7</v>
      </c>
      <c r="M6" s="81">
        <f>L6/G6</f>
        <v>1.5723076923076924</v>
      </c>
      <c r="N6" s="82">
        <v>0</v>
      </c>
      <c r="O6" s="98">
        <f>N6/G6</f>
        <v>0</v>
      </c>
      <c r="P6" s="79">
        <v>41148</v>
      </c>
      <c r="Q6" s="80">
        <v>42369</v>
      </c>
      <c r="R6" s="81">
        <f>(Q6-P6)/365</f>
        <v>3.3452054794520549</v>
      </c>
      <c r="S6" s="82">
        <v>3</v>
      </c>
      <c r="T6" s="81">
        <f>S6/R6</f>
        <v>0.89680589680589673</v>
      </c>
      <c r="U6" s="82">
        <v>2</v>
      </c>
      <c r="V6" s="81">
        <f>U6/R6</f>
        <v>0.59787059787059782</v>
      </c>
      <c r="W6" s="82">
        <v>1</v>
      </c>
      <c r="X6" s="81">
        <f>W6/R6</f>
        <v>0.29893529893529891</v>
      </c>
      <c r="Y6" s="85">
        <v>0</v>
      </c>
      <c r="Z6" s="98">
        <f>Y6/R6</f>
        <v>0</v>
      </c>
      <c r="AA6" s="99">
        <f>(I6-T6)/I6</f>
        <v>0.765139471021824</v>
      </c>
      <c r="AB6" s="83">
        <f>(K6-V6)/K6</f>
        <v>0.7338247338247339</v>
      </c>
      <c r="AC6" s="83">
        <f>(M6-X6)/M6</f>
        <v>0.80987480987480986</v>
      </c>
      <c r="AD6" s="84" t="str">
        <f>IFERROR((O6-Z6)/O6,"N/A")</f>
        <v>N/A</v>
      </c>
    </row>
    <row r="7" spans="2:30" s="95" customFormat="1" x14ac:dyDescent="0.25">
      <c r="B7" s="114" t="s">
        <v>85</v>
      </c>
      <c r="C7" s="96" t="s">
        <v>14</v>
      </c>
      <c r="D7" s="97" t="s">
        <v>15</v>
      </c>
      <c r="E7" s="62">
        <v>38718</v>
      </c>
      <c r="F7" s="63">
        <v>40557</v>
      </c>
      <c r="G7" s="64">
        <f>(F7-E7)/365</f>
        <v>5.0383561643835613</v>
      </c>
      <c r="H7" s="65">
        <v>24</v>
      </c>
      <c r="I7" s="64">
        <f>H7/G7</f>
        <v>4.7634584013050576</v>
      </c>
      <c r="J7" s="65">
        <v>13</v>
      </c>
      <c r="K7" s="64">
        <f>J7/G7</f>
        <v>2.5802066340402394</v>
      </c>
      <c r="L7" s="65">
        <v>11</v>
      </c>
      <c r="M7" s="64">
        <f>L7/G7</f>
        <v>2.1832517672648182</v>
      </c>
      <c r="N7" s="65">
        <v>0</v>
      </c>
      <c r="O7" s="66">
        <f>N7/G7</f>
        <v>0</v>
      </c>
      <c r="P7" s="62">
        <v>41200</v>
      </c>
      <c r="Q7" s="63">
        <v>42369</v>
      </c>
      <c r="R7" s="64">
        <f>(Q7-P7)/365</f>
        <v>3.2027397260273971</v>
      </c>
      <c r="S7" s="65">
        <v>6</v>
      </c>
      <c r="T7" s="64">
        <f>S7/R7</f>
        <v>1.8733960650128316</v>
      </c>
      <c r="U7" s="65">
        <v>5</v>
      </c>
      <c r="V7" s="64">
        <f>U7/R7</f>
        <v>1.5611633875106929</v>
      </c>
      <c r="W7" s="65">
        <v>1</v>
      </c>
      <c r="X7" s="64">
        <f>W7/R7</f>
        <v>0.31223267750213862</v>
      </c>
      <c r="Y7" s="65">
        <v>0</v>
      </c>
      <c r="Z7" s="66">
        <f>Y7/R7</f>
        <v>0</v>
      </c>
      <c r="AA7" s="100">
        <f>(I7-T7)/I7</f>
        <v>0.60671514114627889</v>
      </c>
      <c r="AB7" s="67">
        <f>(K7-V7)/K7</f>
        <v>0.39494637099427521</v>
      </c>
      <c r="AC7" s="67">
        <f>(M7-X7)/M7</f>
        <v>0.85698732405319233</v>
      </c>
      <c r="AD7" s="68" t="str">
        <f>IFERROR((O7-Z7)/O7,"N/A")</f>
        <v>N/A</v>
      </c>
    </row>
    <row r="8" spans="2:30" s="59" customFormat="1" x14ac:dyDescent="0.25">
      <c r="B8" s="114" t="s">
        <v>85</v>
      </c>
      <c r="C8" s="60" t="s">
        <v>16</v>
      </c>
      <c r="D8" s="61" t="s">
        <v>17</v>
      </c>
      <c r="E8" s="62">
        <v>39083</v>
      </c>
      <c r="F8" s="63">
        <v>40753</v>
      </c>
      <c r="G8" s="64">
        <f t="shared" ref="G8:G14" si="0">(F8-E8)/365</f>
        <v>4.5753424657534243</v>
      </c>
      <c r="H8" s="65">
        <v>8</v>
      </c>
      <c r="I8" s="64">
        <f t="shared" ref="I8:I14" si="1">H8/G8</f>
        <v>1.7485029940119763</v>
      </c>
      <c r="J8" s="65">
        <v>5</v>
      </c>
      <c r="K8" s="64">
        <f t="shared" ref="K8:K14" si="2">J8/G8</f>
        <v>1.0928143712574852</v>
      </c>
      <c r="L8" s="65">
        <v>3</v>
      </c>
      <c r="M8" s="64">
        <f t="shared" ref="M8:M14" si="3">L8/G8</f>
        <v>0.65568862275449102</v>
      </c>
      <c r="N8" s="65">
        <v>0</v>
      </c>
      <c r="O8" s="66">
        <f t="shared" ref="O8:O14" si="4">N8/G8</f>
        <v>0</v>
      </c>
      <c r="P8" s="62">
        <v>41167</v>
      </c>
      <c r="Q8" s="63">
        <v>42369</v>
      </c>
      <c r="R8" s="64">
        <f t="shared" ref="R8:R14" si="5">(Q8-P8)/365</f>
        <v>3.2931506849315069</v>
      </c>
      <c r="S8" s="65">
        <v>3</v>
      </c>
      <c r="T8" s="64">
        <f t="shared" ref="T8:T14" si="6">S8/R8</f>
        <v>0.910981697171381</v>
      </c>
      <c r="U8" s="65">
        <v>2</v>
      </c>
      <c r="V8" s="64">
        <f t="shared" ref="V8:V14" si="7">U8/R8</f>
        <v>0.60732113144758737</v>
      </c>
      <c r="W8" s="65">
        <v>1</v>
      </c>
      <c r="X8" s="64">
        <f t="shared" ref="X8:X14" si="8">W8/R8</f>
        <v>0.30366056572379369</v>
      </c>
      <c r="Y8" s="65">
        <v>0</v>
      </c>
      <c r="Z8" s="66">
        <f t="shared" ref="Z8:Z14" si="9">Y8/R8</f>
        <v>0</v>
      </c>
      <c r="AA8" s="100">
        <f t="shared" ref="AA8:AA14" si="10">(I8-T8)/I8</f>
        <v>0.47899334442595681</v>
      </c>
      <c r="AB8" s="67">
        <f t="shared" ref="AB8:AB14" si="11">(K8-V8)/K8</f>
        <v>0.44425956738768724</v>
      </c>
      <c r="AC8" s="67">
        <f t="shared" ref="AC8:AC14" si="12">(M8-X8)/M8</f>
        <v>0.53688297282307262</v>
      </c>
      <c r="AD8" s="68" t="str">
        <f t="shared" ref="AD8:AD14" si="13">IFERROR((O8-Z8)/O8,"N/A")</f>
        <v>N/A</v>
      </c>
    </row>
    <row r="9" spans="2:30" s="59" customFormat="1" x14ac:dyDescent="0.25">
      <c r="B9" s="114" t="s">
        <v>85</v>
      </c>
      <c r="C9" s="60" t="s">
        <v>18</v>
      </c>
      <c r="D9" s="61" t="s">
        <v>19</v>
      </c>
      <c r="E9" s="62">
        <v>39083</v>
      </c>
      <c r="F9" s="63">
        <v>40736</v>
      </c>
      <c r="G9" s="64">
        <f t="shared" si="0"/>
        <v>4.5287671232876709</v>
      </c>
      <c r="H9" s="65">
        <v>18</v>
      </c>
      <c r="I9" s="64">
        <f t="shared" si="1"/>
        <v>3.9745916515426498</v>
      </c>
      <c r="J9" s="65">
        <v>14</v>
      </c>
      <c r="K9" s="64">
        <f t="shared" si="2"/>
        <v>3.0913490623109499</v>
      </c>
      <c r="L9" s="65">
        <v>4</v>
      </c>
      <c r="M9" s="64">
        <f t="shared" si="3"/>
        <v>0.88324258923169996</v>
      </c>
      <c r="N9" s="65">
        <v>0</v>
      </c>
      <c r="O9" s="66">
        <f t="shared" si="4"/>
        <v>0</v>
      </c>
      <c r="P9" s="62">
        <v>41089</v>
      </c>
      <c r="Q9" s="63">
        <v>42369</v>
      </c>
      <c r="R9" s="64">
        <f t="shared" si="5"/>
        <v>3.506849315068493</v>
      </c>
      <c r="S9" s="65">
        <v>7</v>
      </c>
      <c r="T9" s="64">
        <f t="shared" si="6"/>
        <v>1.99609375</v>
      </c>
      <c r="U9" s="65">
        <v>4</v>
      </c>
      <c r="V9" s="64">
        <f t="shared" si="7"/>
        <v>1.140625</v>
      </c>
      <c r="W9" s="65">
        <v>3</v>
      </c>
      <c r="X9" s="64">
        <f t="shared" si="8"/>
        <v>0.85546875</v>
      </c>
      <c r="Y9" s="65">
        <v>0</v>
      </c>
      <c r="Z9" s="66">
        <f t="shared" si="9"/>
        <v>0</v>
      </c>
      <c r="AA9" s="100">
        <f t="shared" si="10"/>
        <v>0.49778645833333335</v>
      </c>
      <c r="AB9" s="67">
        <f t="shared" si="11"/>
        <v>0.63102678571428572</v>
      </c>
      <c r="AC9" s="67">
        <f t="shared" si="12"/>
        <v>3.1445312500000024E-2</v>
      </c>
      <c r="AD9" s="68" t="str">
        <f t="shared" si="13"/>
        <v>N/A</v>
      </c>
    </row>
    <row r="10" spans="2:30" s="59" customFormat="1" x14ac:dyDescent="0.25">
      <c r="B10" s="114" t="s">
        <v>85</v>
      </c>
      <c r="C10" s="60" t="s">
        <v>20</v>
      </c>
      <c r="D10" s="61" t="s">
        <v>22</v>
      </c>
      <c r="E10" s="62">
        <v>38718</v>
      </c>
      <c r="F10" s="63">
        <v>40309</v>
      </c>
      <c r="G10" s="64">
        <f t="shared" si="0"/>
        <v>4.3589041095890408</v>
      </c>
      <c r="H10" s="65">
        <v>13</v>
      </c>
      <c r="I10" s="64">
        <f t="shared" si="1"/>
        <v>2.9824010056568198</v>
      </c>
      <c r="J10" s="65">
        <v>10</v>
      </c>
      <c r="K10" s="64">
        <f t="shared" si="2"/>
        <v>2.2941546197360152</v>
      </c>
      <c r="L10" s="65">
        <v>3</v>
      </c>
      <c r="M10" s="64">
        <f t="shared" si="3"/>
        <v>0.68824638592080456</v>
      </c>
      <c r="N10" s="65">
        <v>0</v>
      </c>
      <c r="O10" s="66">
        <f t="shared" si="4"/>
        <v>0</v>
      </c>
      <c r="P10" s="62">
        <v>40815</v>
      </c>
      <c r="Q10" s="63">
        <v>42369</v>
      </c>
      <c r="R10" s="64">
        <f t="shared" si="5"/>
        <v>4.2575342465753421</v>
      </c>
      <c r="S10" s="65">
        <v>5</v>
      </c>
      <c r="T10" s="64">
        <f t="shared" si="6"/>
        <v>1.1743886743886744</v>
      </c>
      <c r="U10" s="65">
        <v>4</v>
      </c>
      <c r="V10" s="64">
        <f t="shared" si="7"/>
        <v>0.93951093951093956</v>
      </c>
      <c r="W10" s="65">
        <v>1</v>
      </c>
      <c r="X10" s="64">
        <f t="shared" si="8"/>
        <v>0.23487773487773489</v>
      </c>
      <c r="Y10" s="65">
        <v>0</v>
      </c>
      <c r="Z10" s="66">
        <f t="shared" si="9"/>
        <v>0</v>
      </c>
      <c r="AA10" s="100">
        <f t="shared" si="10"/>
        <v>0.60622710622710618</v>
      </c>
      <c r="AB10" s="67">
        <f t="shared" si="11"/>
        <v>0.59047619047619049</v>
      </c>
      <c r="AC10" s="67">
        <f t="shared" si="12"/>
        <v>0.65873015873015872</v>
      </c>
      <c r="AD10" s="68" t="str">
        <f t="shared" si="13"/>
        <v>N/A</v>
      </c>
    </row>
    <row r="11" spans="2:30" s="59" customFormat="1" x14ac:dyDescent="0.25">
      <c r="B11" s="114" t="s">
        <v>85</v>
      </c>
      <c r="C11" s="60" t="s">
        <v>20</v>
      </c>
      <c r="D11" s="61" t="s">
        <v>21</v>
      </c>
      <c r="E11" s="62">
        <v>38718</v>
      </c>
      <c r="F11" s="63">
        <v>40557</v>
      </c>
      <c r="G11" s="64">
        <f t="shared" si="0"/>
        <v>5.0383561643835613</v>
      </c>
      <c r="H11" s="65">
        <v>36</v>
      </c>
      <c r="I11" s="64">
        <f t="shared" si="1"/>
        <v>7.145187601957586</v>
      </c>
      <c r="J11" s="65">
        <v>19</v>
      </c>
      <c r="K11" s="64">
        <f t="shared" si="2"/>
        <v>3.7710712343665036</v>
      </c>
      <c r="L11" s="65">
        <v>16</v>
      </c>
      <c r="M11" s="64">
        <f t="shared" si="3"/>
        <v>3.1756389342033717</v>
      </c>
      <c r="N11" s="65">
        <v>1</v>
      </c>
      <c r="O11" s="66">
        <f t="shared" si="4"/>
        <v>0.19847743338771073</v>
      </c>
      <c r="P11" s="62">
        <v>41232</v>
      </c>
      <c r="Q11" s="63">
        <v>42369</v>
      </c>
      <c r="R11" s="64">
        <f t="shared" si="5"/>
        <v>3.1150684931506851</v>
      </c>
      <c r="S11" s="65">
        <v>5</v>
      </c>
      <c r="T11" s="64">
        <f t="shared" si="6"/>
        <v>1.6051011433597184</v>
      </c>
      <c r="U11" s="65">
        <v>4</v>
      </c>
      <c r="V11" s="64">
        <f t="shared" si="7"/>
        <v>1.2840809146877747</v>
      </c>
      <c r="W11" s="65">
        <v>1</v>
      </c>
      <c r="X11" s="64">
        <f t="shared" si="8"/>
        <v>0.32102022867194369</v>
      </c>
      <c r="Y11" s="65">
        <v>0</v>
      </c>
      <c r="Z11" s="66">
        <f t="shared" si="9"/>
        <v>0</v>
      </c>
      <c r="AA11" s="100">
        <f t="shared" si="10"/>
        <v>0.77535913221929054</v>
      </c>
      <c r="AB11" s="67">
        <f t="shared" si="11"/>
        <v>0.65949173725871413</v>
      </c>
      <c r="AC11" s="67">
        <f t="shared" si="12"/>
        <v>0.89891160949868087</v>
      </c>
      <c r="AD11" s="68">
        <f t="shared" si="13"/>
        <v>1</v>
      </c>
    </row>
    <row r="12" spans="2:30" s="59" customFormat="1" x14ac:dyDescent="0.25">
      <c r="B12" s="114" t="s">
        <v>85</v>
      </c>
      <c r="C12" s="60" t="s">
        <v>20</v>
      </c>
      <c r="D12" s="61" t="s">
        <v>23</v>
      </c>
      <c r="E12" s="62">
        <v>38718</v>
      </c>
      <c r="F12" s="63">
        <v>40435</v>
      </c>
      <c r="G12" s="64">
        <f t="shared" si="0"/>
        <v>4.7041095890410958</v>
      </c>
      <c r="H12" s="65">
        <v>33</v>
      </c>
      <c r="I12" s="64">
        <f t="shared" si="1"/>
        <v>7.0151426907396628</v>
      </c>
      <c r="J12" s="65">
        <v>14</v>
      </c>
      <c r="K12" s="64">
        <f t="shared" si="2"/>
        <v>2.9761211415259172</v>
      </c>
      <c r="L12" s="65">
        <v>18</v>
      </c>
      <c r="M12" s="64">
        <f t="shared" si="3"/>
        <v>3.8264414676761795</v>
      </c>
      <c r="N12" s="65">
        <v>1</v>
      </c>
      <c r="O12" s="66">
        <f t="shared" si="4"/>
        <v>0.21258008153756552</v>
      </c>
      <c r="P12" s="62">
        <v>41100</v>
      </c>
      <c r="Q12" s="63">
        <v>42369</v>
      </c>
      <c r="R12" s="64">
        <f t="shared" si="5"/>
        <v>3.4767123287671233</v>
      </c>
      <c r="S12" s="65">
        <v>10</v>
      </c>
      <c r="T12" s="64">
        <f t="shared" si="6"/>
        <v>2.8762805358550039</v>
      </c>
      <c r="U12" s="65">
        <v>6</v>
      </c>
      <c r="V12" s="64">
        <f t="shared" si="7"/>
        <v>1.7257683215130024</v>
      </c>
      <c r="W12" s="65">
        <v>4</v>
      </c>
      <c r="X12" s="64">
        <f t="shared" si="8"/>
        <v>1.1505122143420015</v>
      </c>
      <c r="Y12" s="65">
        <v>0</v>
      </c>
      <c r="Z12" s="66">
        <f t="shared" si="9"/>
        <v>0</v>
      </c>
      <c r="AA12" s="100">
        <f t="shared" si="10"/>
        <v>0.58998973183370362</v>
      </c>
      <c r="AB12" s="67">
        <f t="shared" si="11"/>
        <v>0.42012833502195202</v>
      </c>
      <c r="AC12" s="67">
        <f t="shared" si="12"/>
        <v>0.69932580334471595</v>
      </c>
      <c r="AD12" s="68">
        <f t="shared" si="13"/>
        <v>1</v>
      </c>
    </row>
    <row r="13" spans="2:30" s="59" customFormat="1" x14ac:dyDescent="0.25">
      <c r="B13" s="114" t="s">
        <v>85</v>
      </c>
      <c r="C13" s="60" t="s">
        <v>24</v>
      </c>
      <c r="D13" s="61" t="s">
        <v>25</v>
      </c>
      <c r="E13" s="62">
        <v>39448</v>
      </c>
      <c r="F13" s="63">
        <v>40557</v>
      </c>
      <c r="G13" s="64">
        <f t="shared" si="0"/>
        <v>3.0383561643835617</v>
      </c>
      <c r="H13" s="65">
        <v>17</v>
      </c>
      <c r="I13" s="64">
        <f t="shared" si="1"/>
        <v>5.5951307484220019</v>
      </c>
      <c r="J13" s="65">
        <v>5</v>
      </c>
      <c r="K13" s="64">
        <f t="shared" si="2"/>
        <v>1.6456266907123533</v>
      </c>
      <c r="L13" s="65">
        <v>12</v>
      </c>
      <c r="M13" s="64">
        <f t="shared" si="3"/>
        <v>3.9495040577096483</v>
      </c>
      <c r="N13" s="65">
        <v>0</v>
      </c>
      <c r="O13" s="66">
        <f t="shared" si="4"/>
        <v>0</v>
      </c>
      <c r="P13" s="62">
        <v>41088</v>
      </c>
      <c r="Q13" s="63">
        <v>42369</v>
      </c>
      <c r="R13" s="64">
        <f t="shared" si="5"/>
        <v>3.5095890410958903</v>
      </c>
      <c r="S13" s="65">
        <v>6</v>
      </c>
      <c r="T13" s="64">
        <f t="shared" si="6"/>
        <v>1.7096018735362999</v>
      </c>
      <c r="U13" s="65">
        <v>6</v>
      </c>
      <c r="V13" s="64">
        <f t="shared" si="7"/>
        <v>1.7096018735362999</v>
      </c>
      <c r="W13" s="65">
        <v>0</v>
      </c>
      <c r="X13" s="64">
        <f t="shared" si="8"/>
        <v>0</v>
      </c>
      <c r="Y13" s="65">
        <v>0</v>
      </c>
      <c r="Z13" s="66">
        <f t="shared" si="9"/>
        <v>0</v>
      </c>
      <c r="AA13" s="100">
        <f t="shared" si="10"/>
        <v>0.69444827111172336</v>
      </c>
      <c r="AB13" s="67">
        <f t="shared" si="11"/>
        <v>-3.8875878220140665E-2</v>
      </c>
      <c r="AC13" s="67">
        <f t="shared" si="12"/>
        <v>1</v>
      </c>
      <c r="AD13" s="68" t="str">
        <f t="shared" si="13"/>
        <v>N/A</v>
      </c>
    </row>
    <row r="14" spans="2:30" s="59" customFormat="1" x14ac:dyDescent="0.25">
      <c r="B14" s="115" t="s">
        <v>85</v>
      </c>
      <c r="C14" s="60" t="s">
        <v>26</v>
      </c>
      <c r="D14" s="61" t="s">
        <v>27</v>
      </c>
      <c r="E14" s="62">
        <v>39083</v>
      </c>
      <c r="F14" s="63">
        <v>40582</v>
      </c>
      <c r="G14" s="64">
        <f t="shared" si="0"/>
        <v>4.1068493150684935</v>
      </c>
      <c r="H14" s="65">
        <v>14</v>
      </c>
      <c r="I14" s="64">
        <f t="shared" si="1"/>
        <v>3.4089392928619078</v>
      </c>
      <c r="J14" s="65">
        <v>10</v>
      </c>
      <c r="K14" s="64">
        <f t="shared" si="2"/>
        <v>2.4349566377585057</v>
      </c>
      <c r="L14" s="65">
        <v>4</v>
      </c>
      <c r="M14" s="64">
        <f t="shared" si="3"/>
        <v>0.97398265510340221</v>
      </c>
      <c r="N14" s="65">
        <v>0</v>
      </c>
      <c r="O14" s="66">
        <f t="shared" si="4"/>
        <v>0</v>
      </c>
      <c r="P14" s="62">
        <v>41122</v>
      </c>
      <c r="Q14" s="63">
        <v>42369</v>
      </c>
      <c r="R14" s="64">
        <f t="shared" si="5"/>
        <v>3.4164383561643836</v>
      </c>
      <c r="S14" s="65">
        <v>2</v>
      </c>
      <c r="T14" s="64">
        <f t="shared" si="6"/>
        <v>0.5854049719326383</v>
      </c>
      <c r="U14" s="65">
        <v>2</v>
      </c>
      <c r="V14" s="64">
        <f t="shared" si="7"/>
        <v>0.5854049719326383</v>
      </c>
      <c r="W14" s="65">
        <v>0</v>
      </c>
      <c r="X14" s="64">
        <f t="shared" si="8"/>
        <v>0</v>
      </c>
      <c r="Y14" s="65">
        <v>0</v>
      </c>
      <c r="Z14" s="66">
        <f t="shared" si="9"/>
        <v>0</v>
      </c>
      <c r="AA14" s="100">
        <f t="shared" si="10"/>
        <v>0.82827357085576814</v>
      </c>
      <c r="AB14" s="67">
        <f t="shared" si="11"/>
        <v>0.75958299919807537</v>
      </c>
      <c r="AC14" s="67">
        <f t="shared" si="12"/>
        <v>1</v>
      </c>
      <c r="AD14" s="68" t="str">
        <f t="shared" si="13"/>
        <v>N/A</v>
      </c>
    </row>
    <row r="15" spans="2:30" s="95" customFormat="1" x14ac:dyDescent="0.25">
      <c r="B15" s="116" t="s">
        <v>85</v>
      </c>
      <c r="C15" s="69" t="s">
        <v>56</v>
      </c>
      <c r="D15" s="70" t="s">
        <v>66</v>
      </c>
      <c r="E15" s="71">
        <v>39814</v>
      </c>
      <c r="F15" s="72">
        <v>41589</v>
      </c>
      <c r="G15" s="73">
        <f>(F15-E15)/365</f>
        <v>4.8630136986301373</v>
      </c>
      <c r="H15" s="74">
        <v>15</v>
      </c>
      <c r="I15" s="73">
        <f>H15/G15</f>
        <v>3.084507042253521</v>
      </c>
      <c r="J15" s="74">
        <v>7</v>
      </c>
      <c r="K15" s="73">
        <f>J15/G15</f>
        <v>1.4394366197183097</v>
      </c>
      <c r="L15" s="74">
        <v>8</v>
      </c>
      <c r="M15" s="73">
        <f>L15/G15</f>
        <v>1.6450704225352111</v>
      </c>
      <c r="N15" s="74">
        <v>0</v>
      </c>
      <c r="O15" s="75">
        <f>N15/G15</f>
        <v>0</v>
      </c>
      <c r="P15" s="71">
        <v>42121</v>
      </c>
      <c r="Q15" s="72">
        <v>42369</v>
      </c>
      <c r="R15" s="73">
        <f>(Q15-P15)/365</f>
        <v>0.67945205479452053</v>
      </c>
      <c r="S15" s="74">
        <v>2</v>
      </c>
      <c r="T15" s="73">
        <f>S15/R15</f>
        <v>2.9435483870967745</v>
      </c>
      <c r="U15" s="74">
        <v>0</v>
      </c>
      <c r="V15" s="73">
        <f>U15/R15</f>
        <v>0</v>
      </c>
      <c r="W15" s="74">
        <v>2</v>
      </c>
      <c r="X15" s="73">
        <f>W15/R15</f>
        <v>2.9435483870967745</v>
      </c>
      <c r="Y15" s="74">
        <v>0</v>
      </c>
      <c r="Z15" s="75">
        <f>Y15/R15</f>
        <v>0</v>
      </c>
      <c r="AA15" s="101">
        <f>(I15-T15)/I15</f>
        <v>4.5698924731182672E-2</v>
      </c>
      <c r="AB15" s="77">
        <f>(K15-V15)/K15</f>
        <v>1</v>
      </c>
      <c r="AC15" s="77">
        <f>(M15-X15)/M15</f>
        <v>-0.78931451612903258</v>
      </c>
      <c r="AD15" s="78" t="str">
        <f>IFERROR((O15-Z15)/O15,"N/A")</f>
        <v>N/A</v>
      </c>
    </row>
    <row r="16" spans="2:30" s="95" customFormat="1" x14ac:dyDescent="0.25">
      <c r="B16" s="116" t="s">
        <v>86</v>
      </c>
      <c r="C16" s="69" t="s">
        <v>58</v>
      </c>
      <c r="D16" s="70" t="s">
        <v>71</v>
      </c>
      <c r="E16" s="71">
        <v>38718</v>
      </c>
      <c r="F16" s="72">
        <v>40557</v>
      </c>
      <c r="G16" s="73">
        <f>(F16-E16)/365</f>
        <v>5.0383561643835613</v>
      </c>
      <c r="H16" s="74">
        <v>29</v>
      </c>
      <c r="I16" s="73">
        <f>H16/G16</f>
        <v>5.7558455682436112</v>
      </c>
      <c r="J16" s="74">
        <v>22</v>
      </c>
      <c r="K16" s="73">
        <f>J16/G16</f>
        <v>4.3665035345296364</v>
      </c>
      <c r="L16" s="74">
        <v>6</v>
      </c>
      <c r="M16" s="73">
        <f>L16/G16</f>
        <v>1.1908646003262644</v>
      </c>
      <c r="N16" s="74">
        <v>1</v>
      </c>
      <c r="O16" s="75">
        <f>N16/G16</f>
        <v>0.19847743338771073</v>
      </c>
      <c r="P16" s="71">
        <v>41472</v>
      </c>
      <c r="Q16" s="72">
        <v>42369</v>
      </c>
      <c r="R16" s="73">
        <f>(Q16-P16)/365</f>
        <v>2.4575342465753423</v>
      </c>
      <c r="S16" s="74">
        <v>12</v>
      </c>
      <c r="T16" s="73">
        <f>S16/R16</f>
        <v>4.8829431438127093</v>
      </c>
      <c r="U16" s="74">
        <v>10</v>
      </c>
      <c r="V16" s="73">
        <f>U16/R16</f>
        <v>4.069119286510591</v>
      </c>
      <c r="W16" s="74">
        <v>2</v>
      </c>
      <c r="X16" s="73">
        <f>W16/R16</f>
        <v>0.81382385730211826</v>
      </c>
      <c r="Y16" s="74">
        <v>0</v>
      </c>
      <c r="Z16" s="75">
        <f>Y16/R16</f>
        <v>0</v>
      </c>
      <c r="AA16" s="101">
        <f>(I16-T16)/I16</f>
        <v>0.15165494175988931</v>
      </c>
      <c r="AB16" s="77">
        <f>(K16-V16)/K16</f>
        <v>6.8105807236242141E-2</v>
      </c>
      <c r="AC16" s="77">
        <f>(M16-X16)/M16</f>
        <v>0.31661092530657747</v>
      </c>
      <c r="AD16" s="78">
        <f>IFERROR((O16-Z16)/O16,"N/A")</f>
        <v>1</v>
      </c>
    </row>
    <row r="17" spans="1:32" s="59" customFormat="1" x14ac:dyDescent="0.25">
      <c r="B17" s="116" t="s">
        <v>85</v>
      </c>
      <c r="C17" s="69" t="s">
        <v>60</v>
      </c>
      <c r="D17" s="70" t="s">
        <v>64</v>
      </c>
      <c r="E17" s="71">
        <v>39448</v>
      </c>
      <c r="F17" s="72">
        <v>41163</v>
      </c>
      <c r="G17" s="73">
        <f>(F17-E17)/365</f>
        <v>4.6986301369863011</v>
      </c>
      <c r="H17" s="74">
        <v>18</v>
      </c>
      <c r="I17" s="73">
        <f>H17/G17</f>
        <v>3.8309037900874636</v>
      </c>
      <c r="J17" s="74">
        <v>11</v>
      </c>
      <c r="K17" s="73">
        <f>J17/G17</f>
        <v>2.3411078717201166</v>
      </c>
      <c r="L17" s="74">
        <v>6</v>
      </c>
      <c r="M17" s="73">
        <f>L17/G17</f>
        <v>1.2769679300291545</v>
      </c>
      <c r="N17" s="74">
        <v>1</v>
      </c>
      <c r="O17" s="75">
        <f>N17/G17</f>
        <v>0.21282798833819244</v>
      </c>
      <c r="P17" s="71">
        <v>42116</v>
      </c>
      <c r="Q17" s="72">
        <v>42369</v>
      </c>
      <c r="R17" s="73">
        <f>(Q17-P17)/365</f>
        <v>0.69315068493150689</v>
      </c>
      <c r="S17" s="74">
        <v>2</v>
      </c>
      <c r="T17" s="73">
        <f>S17/R17</f>
        <v>2.885375494071146</v>
      </c>
      <c r="U17" s="74">
        <v>2</v>
      </c>
      <c r="V17" s="73">
        <f>U17/R17</f>
        <v>2.885375494071146</v>
      </c>
      <c r="W17" s="74">
        <v>0</v>
      </c>
      <c r="X17" s="73">
        <f>W17/R17</f>
        <v>0</v>
      </c>
      <c r="Y17" s="76">
        <v>0</v>
      </c>
      <c r="Z17" s="75">
        <f>Y17/R17</f>
        <v>0</v>
      </c>
      <c r="AA17" s="101">
        <f>(I17-T17)/I17</f>
        <v>0.24681598594642079</v>
      </c>
      <c r="AB17" s="77">
        <f>(K17-V17)/K17</f>
        <v>-0.23248293208767509</v>
      </c>
      <c r="AC17" s="77">
        <f>(M17-X17)/M17</f>
        <v>1</v>
      </c>
      <c r="AD17" s="78">
        <f>IFERROR((O17-Z17)/O17,"N/A")</f>
        <v>1</v>
      </c>
    </row>
    <row r="18" spans="1:32" s="59" customFormat="1" x14ac:dyDescent="0.25">
      <c r="B18" s="116" t="s">
        <v>85</v>
      </c>
      <c r="C18" s="69" t="s">
        <v>62</v>
      </c>
      <c r="D18" s="70" t="s">
        <v>65</v>
      </c>
      <c r="E18" s="71">
        <v>39448</v>
      </c>
      <c r="F18" s="72">
        <v>41163</v>
      </c>
      <c r="G18" s="73">
        <f>(F18-E18)/365</f>
        <v>4.6986301369863011</v>
      </c>
      <c r="H18" s="74">
        <v>30</v>
      </c>
      <c r="I18" s="73">
        <f>H18/G18</f>
        <v>6.3848396501457731</v>
      </c>
      <c r="J18" s="74">
        <v>16</v>
      </c>
      <c r="K18" s="73">
        <f>J18/G18</f>
        <v>3.4052478134110791</v>
      </c>
      <c r="L18" s="74">
        <v>13</v>
      </c>
      <c r="M18" s="73">
        <f>L18/G18</f>
        <v>2.7667638483965016</v>
      </c>
      <c r="N18" s="74">
        <v>1</v>
      </c>
      <c r="O18" s="75">
        <f>N18/G18</f>
        <v>0.21282798833819244</v>
      </c>
      <c r="P18" s="71">
        <v>41719</v>
      </c>
      <c r="Q18" s="72">
        <v>42369</v>
      </c>
      <c r="R18" s="73">
        <f>(Q18-P18)/365</f>
        <v>1.7808219178082192</v>
      </c>
      <c r="S18" s="74">
        <v>1</v>
      </c>
      <c r="T18" s="73">
        <f>S18/R18</f>
        <v>0.56153846153846154</v>
      </c>
      <c r="U18" s="74">
        <v>1</v>
      </c>
      <c r="V18" s="73">
        <f>U18/R18</f>
        <v>0.56153846153846154</v>
      </c>
      <c r="W18" s="74">
        <v>0</v>
      </c>
      <c r="X18" s="73">
        <f>W18/R18</f>
        <v>0</v>
      </c>
      <c r="Y18" s="76">
        <v>0</v>
      </c>
      <c r="Z18" s="75">
        <f>Y18/R18</f>
        <v>0</v>
      </c>
      <c r="AA18" s="101">
        <f>(I18-T18)/I18</f>
        <v>0.91205128205128205</v>
      </c>
      <c r="AB18" s="77">
        <f>(K18-V18)/K18</f>
        <v>0.83509615384615388</v>
      </c>
      <c r="AC18" s="77">
        <f>(M18-X18)/M18</f>
        <v>1</v>
      </c>
      <c r="AD18" s="78">
        <f>IFERROR((O18-Z18)/O18,"N/A")</f>
        <v>1</v>
      </c>
    </row>
    <row r="19" spans="1:32" ht="14.25" customHeight="1" x14ac:dyDescent="0.25">
      <c r="B19" s="117" t="s">
        <v>85</v>
      </c>
      <c r="C19" s="38" t="s">
        <v>56</v>
      </c>
      <c r="D19" s="42" t="s">
        <v>67</v>
      </c>
      <c r="E19" s="43">
        <v>40544</v>
      </c>
      <c r="F19" s="44">
        <v>41828</v>
      </c>
      <c r="G19" s="45"/>
      <c r="H19" s="46"/>
      <c r="I19" s="45"/>
      <c r="J19" s="46"/>
      <c r="K19" s="45"/>
      <c r="L19" s="46"/>
      <c r="M19" s="45"/>
      <c r="N19" s="46"/>
      <c r="O19" s="47"/>
      <c r="P19" s="48">
        <v>42573</v>
      </c>
      <c r="Q19" s="44"/>
      <c r="R19" s="45"/>
      <c r="S19" s="46"/>
      <c r="T19" s="45"/>
      <c r="U19" s="46"/>
      <c r="V19" s="45"/>
      <c r="W19" s="46"/>
      <c r="X19" s="45"/>
      <c r="Y19" s="49"/>
      <c r="Z19" s="47"/>
      <c r="AA19" s="102"/>
      <c r="AB19" s="50"/>
      <c r="AC19" s="50"/>
      <c r="AD19" s="51"/>
    </row>
    <row r="20" spans="1:32" x14ac:dyDescent="0.25">
      <c r="B20" s="117" t="s">
        <v>85</v>
      </c>
      <c r="C20" s="38" t="s">
        <v>68</v>
      </c>
      <c r="D20" s="42" t="s">
        <v>69</v>
      </c>
      <c r="E20" s="43">
        <v>40909</v>
      </c>
      <c r="F20" s="44">
        <v>42108</v>
      </c>
      <c r="G20" s="45"/>
      <c r="H20" s="46"/>
      <c r="I20" s="45"/>
      <c r="J20" s="46"/>
      <c r="K20" s="45"/>
      <c r="L20" s="46"/>
      <c r="M20" s="45"/>
      <c r="N20" s="46"/>
      <c r="O20" s="47"/>
      <c r="P20" s="52">
        <v>42475</v>
      </c>
      <c r="Q20" s="44"/>
      <c r="R20" s="45"/>
      <c r="S20" s="46"/>
      <c r="T20" s="45"/>
      <c r="U20" s="46"/>
      <c r="V20" s="45"/>
      <c r="W20" s="46"/>
      <c r="X20" s="45"/>
      <c r="Y20" s="49"/>
      <c r="Z20" s="47"/>
      <c r="AA20" s="102"/>
      <c r="AB20" s="50"/>
      <c r="AC20" s="50"/>
      <c r="AD20" s="51"/>
    </row>
    <row r="21" spans="1:32" ht="15.75" thickBot="1" x14ac:dyDescent="0.3">
      <c r="B21" s="121" t="s">
        <v>85</v>
      </c>
      <c r="C21" s="122" t="s">
        <v>20</v>
      </c>
      <c r="D21" s="123" t="s">
        <v>70</v>
      </c>
      <c r="E21" s="43">
        <v>40909</v>
      </c>
      <c r="F21" s="87">
        <v>42073</v>
      </c>
      <c r="G21" s="88"/>
      <c r="H21" s="89"/>
      <c r="I21" s="88"/>
      <c r="J21" s="89"/>
      <c r="K21" s="88"/>
      <c r="L21" s="89"/>
      <c r="M21" s="88"/>
      <c r="N21" s="89"/>
      <c r="O21" s="90"/>
      <c r="P21" s="91">
        <v>42401</v>
      </c>
      <c r="Q21" s="87"/>
      <c r="R21" s="88"/>
      <c r="S21" s="89"/>
      <c r="T21" s="88"/>
      <c r="U21" s="89"/>
      <c r="V21" s="88"/>
      <c r="W21" s="89"/>
      <c r="X21" s="88"/>
      <c r="Y21" s="92"/>
      <c r="Z21" s="90"/>
      <c r="AA21" s="103"/>
      <c r="AB21" s="93"/>
      <c r="AC21" s="93"/>
      <c r="AD21" s="94"/>
    </row>
    <row r="22" spans="1:32" ht="15.75" thickBot="1" x14ac:dyDescent="0.3">
      <c r="B22" s="121" t="s">
        <v>85</v>
      </c>
      <c r="C22" s="122" t="s">
        <v>97</v>
      </c>
      <c r="D22" s="123" t="s">
        <v>98</v>
      </c>
      <c r="E22" s="43">
        <v>40909</v>
      </c>
      <c r="F22" s="87">
        <v>42227</v>
      </c>
      <c r="G22" s="88"/>
      <c r="H22" s="89"/>
      <c r="I22" s="88"/>
      <c r="J22" s="89"/>
      <c r="K22" s="88"/>
      <c r="L22" s="89"/>
      <c r="M22" s="88"/>
      <c r="N22" s="89"/>
      <c r="O22" s="90"/>
      <c r="P22" s="91">
        <v>42548</v>
      </c>
      <c r="Q22" s="87"/>
      <c r="R22" s="88"/>
      <c r="S22" s="89"/>
      <c r="T22" s="88"/>
      <c r="U22" s="89"/>
      <c r="V22" s="88"/>
      <c r="W22" s="89"/>
      <c r="X22" s="88"/>
      <c r="Y22" s="92"/>
      <c r="Z22" s="90"/>
      <c r="AA22" s="103"/>
      <c r="AB22" s="93"/>
      <c r="AC22" s="93"/>
      <c r="AD22" s="94"/>
    </row>
    <row r="23" spans="1:32" s="39" customFormat="1" ht="15.75" thickBot="1" x14ac:dyDescent="0.3">
      <c r="B23" s="197" t="s">
        <v>84</v>
      </c>
      <c r="C23" s="198"/>
      <c r="D23" s="199"/>
      <c r="E23" s="53"/>
      <c r="F23" s="54"/>
      <c r="G23" s="55">
        <f>SUM(G6:G19)</f>
        <v>59.139726027397259</v>
      </c>
      <c r="H23" s="54">
        <f>SUM(H6:H18)</f>
        <v>272</v>
      </c>
      <c r="I23" s="55">
        <f>H23/G23</f>
        <v>4.5992773093671824</v>
      </c>
      <c r="J23" s="56">
        <f>SUM(J6:J18)</f>
        <v>156</v>
      </c>
      <c r="K23" s="55">
        <f>J23/G23</f>
        <v>2.6378208097841194</v>
      </c>
      <c r="L23" s="55">
        <f t="shared" ref="L23:N23" si="14">SUM(L6:L18)</f>
        <v>111</v>
      </c>
      <c r="M23" s="55">
        <f>L23/G23</f>
        <v>1.8769109608079311</v>
      </c>
      <c r="N23" s="55">
        <f t="shared" si="14"/>
        <v>5</v>
      </c>
      <c r="O23" s="57">
        <f>N23/G23</f>
        <v>8.4545538775132031E-2</v>
      </c>
      <c r="P23" s="58"/>
      <c r="Q23" s="55"/>
      <c r="R23" s="55">
        <f>SUM(R6:R19)</f>
        <v>36.734246575342468</v>
      </c>
      <c r="S23" s="54">
        <f>SUM(S6:S18)</f>
        <v>64</v>
      </c>
      <c r="T23" s="55">
        <f>S23/R23</f>
        <v>1.7422434367541766</v>
      </c>
      <c r="U23" s="56">
        <f>SUM(U6:U18)</f>
        <v>48</v>
      </c>
      <c r="V23" s="55">
        <f>U23/R23</f>
        <v>1.3066825775656323</v>
      </c>
      <c r="W23" s="55">
        <f t="shared" ref="W23:Y23" si="15">SUM(W6:W18)</f>
        <v>16</v>
      </c>
      <c r="X23" s="55">
        <f>W23/R23</f>
        <v>0.43556085918854415</v>
      </c>
      <c r="Y23" s="55">
        <f t="shared" si="15"/>
        <v>0</v>
      </c>
      <c r="Z23" s="57">
        <f>Y23/R23</f>
        <v>0</v>
      </c>
      <c r="AA23" s="111">
        <f>(I23-T23)/I23</f>
        <v>0.62119191351958447</v>
      </c>
      <c r="AB23" s="112">
        <f>(K23-V23)/K23</f>
        <v>0.50463557921791813</v>
      </c>
      <c r="AC23" s="112">
        <f>(M23-X23)/M23</f>
        <v>0.76793738846244819</v>
      </c>
      <c r="AD23" s="113">
        <f>(O23-Z23)/O23</f>
        <v>1</v>
      </c>
    </row>
    <row r="24" spans="1:32" x14ac:dyDescent="0.25">
      <c r="B24" s="119" t="s">
        <v>88</v>
      </c>
      <c r="C24" s="120"/>
      <c r="D24" s="120"/>
    </row>
    <row r="25" spans="1:32" x14ac:dyDescent="0.25">
      <c r="B25" s="118"/>
    </row>
    <row r="26" spans="1:32" ht="19.5" thickBot="1" x14ac:dyDescent="0.3">
      <c r="B26" s="40" t="s">
        <v>73</v>
      </c>
      <c r="C26" s="40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</row>
    <row r="27" spans="1:32" ht="15.75" customHeight="1" thickBot="1" x14ac:dyDescent="0.3">
      <c r="B27" s="200" t="s">
        <v>1</v>
      </c>
      <c r="C27" s="202" t="s">
        <v>13</v>
      </c>
      <c r="D27" s="204" t="s">
        <v>2</v>
      </c>
      <c r="E27" s="206" t="s">
        <v>82</v>
      </c>
      <c r="F27" s="207"/>
      <c r="G27" s="207"/>
      <c r="H27" s="207"/>
      <c r="I27" s="207"/>
      <c r="J27" s="207"/>
      <c r="K27" s="207"/>
      <c r="L27" s="207"/>
      <c r="M27" s="207"/>
      <c r="N27" s="207"/>
      <c r="O27" s="208"/>
      <c r="P27" s="189" t="s">
        <v>83</v>
      </c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1" t="s">
        <v>38</v>
      </c>
      <c r="AB27" s="193" t="s">
        <v>39</v>
      </c>
      <c r="AC27" s="193" t="s">
        <v>40</v>
      </c>
      <c r="AD27" s="195" t="s">
        <v>41</v>
      </c>
      <c r="AE27" s="209" t="s">
        <v>95</v>
      </c>
      <c r="AF27" s="211" t="s">
        <v>96</v>
      </c>
    </row>
    <row r="28" spans="1:32" ht="45.75" thickBot="1" x14ac:dyDescent="0.3">
      <c r="B28" s="201"/>
      <c r="C28" s="203"/>
      <c r="D28" s="205"/>
      <c r="E28" s="107" t="s">
        <v>74</v>
      </c>
      <c r="F28" s="108" t="s">
        <v>75</v>
      </c>
      <c r="G28" s="108" t="s">
        <v>76</v>
      </c>
      <c r="H28" s="108" t="s">
        <v>77</v>
      </c>
      <c r="I28" s="108" t="s">
        <v>46</v>
      </c>
      <c r="J28" s="108" t="s">
        <v>78</v>
      </c>
      <c r="K28" s="108" t="s">
        <v>79</v>
      </c>
      <c r="L28" s="108" t="s">
        <v>80</v>
      </c>
      <c r="M28" s="108" t="s">
        <v>44</v>
      </c>
      <c r="N28" s="108" t="s">
        <v>81</v>
      </c>
      <c r="O28" s="109" t="s">
        <v>43</v>
      </c>
      <c r="P28" s="105" t="s">
        <v>74</v>
      </c>
      <c r="Q28" s="106" t="s">
        <v>75</v>
      </c>
      <c r="R28" s="106" t="s">
        <v>76</v>
      </c>
      <c r="S28" s="106" t="s">
        <v>77</v>
      </c>
      <c r="T28" s="106" t="s">
        <v>46</v>
      </c>
      <c r="U28" s="106" t="s">
        <v>78</v>
      </c>
      <c r="V28" s="106" t="s">
        <v>79</v>
      </c>
      <c r="W28" s="106" t="s">
        <v>80</v>
      </c>
      <c r="X28" s="106" t="s">
        <v>44</v>
      </c>
      <c r="Y28" s="106" t="s">
        <v>81</v>
      </c>
      <c r="Z28" s="110" t="s">
        <v>43</v>
      </c>
      <c r="AA28" s="192"/>
      <c r="AB28" s="194"/>
      <c r="AC28" s="194"/>
      <c r="AD28" s="196"/>
      <c r="AE28" s="210"/>
      <c r="AF28" s="212"/>
    </row>
    <row r="29" spans="1:32" s="59" customFormat="1" x14ac:dyDescent="0.25">
      <c r="A29" s="59">
        <v>1</v>
      </c>
      <c r="B29" s="114" t="s">
        <v>85</v>
      </c>
      <c r="C29" s="96" t="s">
        <v>28</v>
      </c>
      <c r="D29" s="97" t="s">
        <v>29</v>
      </c>
      <c r="E29" s="79">
        <v>39083</v>
      </c>
      <c r="F29" s="80">
        <v>40708</v>
      </c>
      <c r="G29" s="81">
        <f>(F29-E29)/365</f>
        <v>4.4520547945205475</v>
      </c>
      <c r="H29" s="82">
        <v>17</v>
      </c>
      <c r="I29" s="81">
        <f>H29/G29</f>
        <v>3.818461538461539</v>
      </c>
      <c r="J29" s="82">
        <v>10</v>
      </c>
      <c r="K29" s="81">
        <f>J29/G29</f>
        <v>2.2461538461538462</v>
      </c>
      <c r="L29" s="82">
        <v>7</v>
      </c>
      <c r="M29" s="81">
        <f>L29/G29</f>
        <v>1.5723076923076924</v>
      </c>
      <c r="N29" s="82">
        <v>0</v>
      </c>
      <c r="O29" s="98">
        <f>N29/G29</f>
        <v>0</v>
      </c>
      <c r="P29" s="79">
        <v>41148</v>
      </c>
      <c r="Q29" s="80">
        <v>42369</v>
      </c>
      <c r="R29" s="81">
        <f>(Q29-P29)/365</f>
        <v>3.3452054794520549</v>
      </c>
      <c r="S29" s="82">
        <v>3</v>
      </c>
      <c r="T29" s="81">
        <f>S29/R29</f>
        <v>0.89680589680589673</v>
      </c>
      <c r="U29" s="82">
        <v>2</v>
      </c>
      <c r="V29" s="81">
        <f>U29/R29</f>
        <v>0.59787059787059782</v>
      </c>
      <c r="W29" s="82">
        <v>1</v>
      </c>
      <c r="X29" s="81">
        <f>W29/R29</f>
        <v>0.29893529893529891</v>
      </c>
      <c r="Y29" s="85">
        <v>0</v>
      </c>
      <c r="Z29" s="98">
        <f>Y29/R29</f>
        <v>0</v>
      </c>
      <c r="AA29" s="142">
        <f>(I29-T29)/I29</f>
        <v>0.765139471021824</v>
      </c>
      <c r="AB29" s="83">
        <f>(K29-V29)/K29</f>
        <v>0.7338247338247339</v>
      </c>
      <c r="AC29" s="83">
        <f>(M29-X29)/M29</f>
        <v>0.80987480987480986</v>
      </c>
      <c r="AD29" s="84" t="str">
        <f>IFERROR((O29-Z29)/O29,"N/A")</f>
        <v>N/A</v>
      </c>
      <c r="AE29" s="140">
        <v>841527.45</v>
      </c>
      <c r="AF29" s="139"/>
    </row>
    <row r="30" spans="1:32" s="95" customFormat="1" x14ac:dyDescent="0.25">
      <c r="A30" s="95">
        <v>2</v>
      </c>
      <c r="B30" s="114" t="s">
        <v>85</v>
      </c>
      <c r="C30" s="96" t="s">
        <v>14</v>
      </c>
      <c r="D30" s="97" t="s">
        <v>15</v>
      </c>
      <c r="E30" s="62">
        <v>38718</v>
      </c>
      <c r="F30" s="63">
        <v>40557</v>
      </c>
      <c r="G30" s="64">
        <f>(F30-E30)/365</f>
        <v>5.0383561643835613</v>
      </c>
      <c r="H30" s="65">
        <v>24</v>
      </c>
      <c r="I30" s="64">
        <f>H30/G30</f>
        <v>4.7634584013050576</v>
      </c>
      <c r="J30" s="65">
        <v>13</v>
      </c>
      <c r="K30" s="64">
        <f>J30/G30</f>
        <v>2.5802066340402394</v>
      </c>
      <c r="L30" s="65">
        <v>11</v>
      </c>
      <c r="M30" s="64">
        <f>L30/G30</f>
        <v>2.1832517672648182</v>
      </c>
      <c r="N30" s="65">
        <v>0</v>
      </c>
      <c r="O30" s="66">
        <f>N30/G30</f>
        <v>0</v>
      </c>
      <c r="P30" s="62">
        <v>41200</v>
      </c>
      <c r="Q30" s="63">
        <v>42369</v>
      </c>
      <c r="R30" s="64">
        <f>(Q30-P30)/365</f>
        <v>3.2027397260273971</v>
      </c>
      <c r="S30" s="65">
        <v>6</v>
      </c>
      <c r="T30" s="64">
        <f>S30/R30</f>
        <v>1.8733960650128316</v>
      </c>
      <c r="U30" s="65">
        <v>5</v>
      </c>
      <c r="V30" s="64">
        <f>U30/R30</f>
        <v>1.5611633875106929</v>
      </c>
      <c r="W30" s="65">
        <v>1</v>
      </c>
      <c r="X30" s="64">
        <f>W30/R30</f>
        <v>0.31223267750213862</v>
      </c>
      <c r="Y30" s="65">
        <v>0</v>
      </c>
      <c r="Z30" s="66">
        <f>Y30/R30</f>
        <v>0</v>
      </c>
      <c r="AA30" s="143">
        <f>(I30-T30)/I30</f>
        <v>0.60671514114627889</v>
      </c>
      <c r="AB30" s="67">
        <f>(K30-V30)/K30</f>
        <v>0.39494637099427521</v>
      </c>
      <c r="AC30" s="67">
        <f>(M30-X30)/M30</f>
        <v>0.85698732405319233</v>
      </c>
      <c r="AD30" s="68" t="str">
        <f>IFERROR((O30-Z30)/O30,"N/A")</f>
        <v>N/A</v>
      </c>
      <c r="AE30" s="141">
        <v>1257692.31</v>
      </c>
      <c r="AF30" s="134"/>
    </row>
    <row r="31" spans="1:32" s="59" customFormat="1" x14ac:dyDescent="0.25">
      <c r="A31" s="59">
        <v>3</v>
      </c>
      <c r="B31" s="114" t="s">
        <v>85</v>
      </c>
      <c r="C31" s="60" t="s">
        <v>16</v>
      </c>
      <c r="D31" s="61" t="s">
        <v>17</v>
      </c>
      <c r="E31" s="62">
        <v>39083</v>
      </c>
      <c r="F31" s="63">
        <v>40753</v>
      </c>
      <c r="G31" s="64">
        <f t="shared" ref="G31:G37" si="16">(F31-E31)/365</f>
        <v>4.5753424657534243</v>
      </c>
      <c r="H31" s="65">
        <v>8</v>
      </c>
      <c r="I31" s="64">
        <f t="shared" ref="I31:I37" si="17">H31/G31</f>
        <v>1.7485029940119763</v>
      </c>
      <c r="J31" s="65">
        <v>5</v>
      </c>
      <c r="K31" s="64">
        <f t="shared" ref="K31:K37" si="18">J31/G31</f>
        <v>1.0928143712574852</v>
      </c>
      <c r="L31" s="65">
        <v>3</v>
      </c>
      <c r="M31" s="64">
        <f t="shared" ref="M31:M37" si="19">L31/G31</f>
        <v>0.65568862275449102</v>
      </c>
      <c r="N31" s="65">
        <v>0</v>
      </c>
      <c r="O31" s="66">
        <f t="shared" ref="O31:O37" si="20">N31/G31</f>
        <v>0</v>
      </c>
      <c r="P31" s="62">
        <v>41167</v>
      </c>
      <c r="Q31" s="63">
        <v>42369</v>
      </c>
      <c r="R31" s="64">
        <f t="shared" ref="R31:R37" si="21">(Q31-P31)/365</f>
        <v>3.2931506849315069</v>
      </c>
      <c r="S31" s="65">
        <v>3</v>
      </c>
      <c r="T31" s="64">
        <f t="shared" ref="T31:T37" si="22">S31/R31</f>
        <v>0.910981697171381</v>
      </c>
      <c r="U31" s="65">
        <v>2</v>
      </c>
      <c r="V31" s="64">
        <f t="shared" ref="V31:V37" si="23">U31/R31</f>
        <v>0.60732113144758737</v>
      </c>
      <c r="W31" s="65">
        <v>1</v>
      </c>
      <c r="X31" s="64">
        <f t="shared" ref="X31:X37" si="24">W31/R31</f>
        <v>0.30366056572379369</v>
      </c>
      <c r="Y31" s="65">
        <v>0</v>
      </c>
      <c r="Z31" s="66">
        <f t="shared" ref="Z31:Z37" si="25">Y31/R31</f>
        <v>0</v>
      </c>
      <c r="AA31" s="143">
        <f t="shared" ref="AA31:AA37" si="26">(I31-T31)/I31</f>
        <v>0.47899334442595681</v>
      </c>
      <c r="AB31" s="67">
        <f t="shared" ref="AB31:AB37" si="27">(K31-V31)/K31</f>
        <v>0.44425956738768724</v>
      </c>
      <c r="AC31" s="67">
        <f t="shared" ref="AC31:AC37" si="28">(M31-X31)/M31</f>
        <v>0.53688297282307262</v>
      </c>
      <c r="AD31" s="68" t="str">
        <f t="shared" ref="AD31:AD37" si="29">IFERROR((O31-Z31)/O31,"N/A")</f>
        <v>N/A</v>
      </c>
      <c r="AE31" s="141">
        <v>890302.57</v>
      </c>
      <c r="AF31" s="132"/>
    </row>
    <row r="32" spans="1:32" s="59" customFormat="1" x14ac:dyDescent="0.25">
      <c r="A32" s="59">
        <v>4</v>
      </c>
      <c r="B32" s="114" t="s">
        <v>85</v>
      </c>
      <c r="C32" s="60" t="s">
        <v>18</v>
      </c>
      <c r="D32" s="61" t="s">
        <v>19</v>
      </c>
      <c r="E32" s="62">
        <v>39083</v>
      </c>
      <c r="F32" s="63">
        <v>40736</v>
      </c>
      <c r="G32" s="64">
        <f t="shared" si="16"/>
        <v>4.5287671232876709</v>
      </c>
      <c r="H32" s="65">
        <v>18</v>
      </c>
      <c r="I32" s="64">
        <f t="shared" si="17"/>
        <v>3.9745916515426498</v>
      </c>
      <c r="J32" s="65">
        <v>14</v>
      </c>
      <c r="K32" s="64">
        <f t="shared" si="18"/>
        <v>3.0913490623109499</v>
      </c>
      <c r="L32" s="65">
        <v>4</v>
      </c>
      <c r="M32" s="64">
        <f t="shared" si="19"/>
        <v>0.88324258923169996</v>
      </c>
      <c r="N32" s="65">
        <v>0</v>
      </c>
      <c r="O32" s="66">
        <f t="shared" si="20"/>
        <v>0</v>
      </c>
      <c r="P32" s="62">
        <v>41089</v>
      </c>
      <c r="Q32" s="63">
        <v>42369</v>
      </c>
      <c r="R32" s="64">
        <f t="shared" si="21"/>
        <v>3.506849315068493</v>
      </c>
      <c r="S32" s="65">
        <v>7</v>
      </c>
      <c r="T32" s="64">
        <f t="shared" si="22"/>
        <v>1.99609375</v>
      </c>
      <c r="U32" s="65">
        <v>4</v>
      </c>
      <c r="V32" s="64">
        <f t="shared" si="23"/>
        <v>1.140625</v>
      </c>
      <c r="W32" s="65">
        <v>3</v>
      </c>
      <c r="X32" s="64">
        <f t="shared" si="24"/>
        <v>0.85546875</v>
      </c>
      <c r="Y32" s="65">
        <v>0</v>
      </c>
      <c r="Z32" s="66">
        <f t="shared" si="25"/>
        <v>0</v>
      </c>
      <c r="AA32" s="143">
        <f t="shared" si="26"/>
        <v>0.49778645833333335</v>
      </c>
      <c r="AB32" s="67">
        <f t="shared" si="27"/>
        <v>0.63102678571428572</v>
      </c>
      <c r="AC32" s="67">
        <f t="shared" si="28"/>
        <v>3.1445312500000024E-2</v>
      </c>
      <c r="AD32" s="68" t="str">
        <f t="shared" si="29"/>
        <v>N/A</v>
      </c>
      <c r="AE32" s="141">
        <v>1782273.02</v>
      </c>
      <c r="AF32" s="132"/>
    </row>
    <row r="33" spans="1:32" s="59" customFormat="1" x14ac:dyDescent="0.25">
      <c r="A33" s="59">
        <v>5</v>
      </c>
      <c r="B33" s="114" t="s">
        <v>85</v>
      </c>
      <c r="C33" s="60" t="s">
        <v>20</v>
      </c>
      <c r="D33" s="61" t="s">
        <v>22</v>
      </c>
      <c r="E33" s="62">
        <v>38718</v>
      </c>
      <c r="F33" s="63">
        <v>40309</v>
      </c>
      <c r="G33" s="64">
        <f t="shared" si="16"/>
        <v>4.3589041095890408</v>
      </c>
      <c r="H33" s="65">
        <v>13</v>
      </c>
      <c r="I33" s="64">
        <f t="shared" si="17"/>
        <v>2.9824010056568198</v>
      </c>
      <c r="J33" s="65">
        <v>10</v>
      </c>
      <c r="K33" s="64">
        <f t="shared" si="18"/>
        <v>2.2941546197360152</v>
      </c>
      <c r="L33" s="65">
        <v>3</v>
      </c>
      <c r="M33" s="64">
        <f t="shared" si="19"/>
        <v>0.68824638592080456</v>
      </c>
      <c r="N33" s="65">
        <v>0</v>
      </c>
      <c r="O33" s="66">
        <f t="shared" si="20"/>
        <v>0</v>
      </c>
      <c r="P33" s="62">
        <v>40815</v>
      </c>
      <c r="Q33" s="63">
        <v>42369</v>
      </c>
      <c r="R33" s="64">
        <f t="shared" si="21"/>
        <v>4.2575342465753421</v>
      </c>
      <c r="S33" s="65">
        <v>5</v>
      </c>
      <c r="T33" s="64">
        <f t="shared" si="22"/>
        <v>1.1743886743886744</v>
      </c>
      <c r="U33" s="65">
        <v>4</v>
      </c>
      <c r="V33" s="64">
        <f t="shared" si="23"/>
        <v>0.93951093951093956</v>
      </c>
      <c r="W33" s="65">
        <v>1</v>
      </c>
      <c r="X33" s="64">
        <f t="shared" si="24"/>
        <v>0.23487773487773489</v>
      </c>
      <c r="Y33" s="65">
        <v>0</v>
      </c>
      <c r="Z33" s="66">
        <f t="shared" si="25"/>
        <v>0</v>
      </c>
      <c r="AA33" s="143">
        <f t="shared" si="26"/>
        <v>0.60622710622710618</v>
      </c>
      <c r="AB33" s="67">
        <f t="shared" si="27"/>
        <v>0.59047619047619049</v>
      </c>
      <c r="AC33" s="67">
        <f t="shared" si="28"/>
        <v>0.65873015873015872</v>
      </c>
      <c r="AD33" s="68" t="str">
        <f t="shared" si="29"/>
        <v>N/A</v>
      </c>
      <c r="AE33" s="141"/>
      <c r="AF33" s="132"/>
    </row>
    <row r="34" spans="1:32" s="59" customFormat="1" x14ac:dyDescent="0.25">
      <c r="A34" s="59">
        <v>6</v>
      </c>
      <c r="B34" s="114" t="s">
        <v>85</v>
      </c>
      <c r="C34" s="60" t="s">
        <v>20</v>
      </c>
      <c r="D34" s="61" t="s">
        <v>21</v>
      </c>
      <c r="E34" s="62">
        <v>38718</v>
      </c>
      <c r="F34" s="63">
        <v>40557</v>
      </c>
      <c r="G34" s="64">
        <f t="shared" si="16"/>
        <v>5.0383561643835613</v>
      </c>
      <c r="H34" s="65">
        <v>36</v>
      </c>
      <c r="I34" s="64">
        <f t="shared" si="17"/>
        <v>7.145187601957586</v>
      </c>
      <c r="J34" s="65">
        <v>19</v>
      </c>
      <c r="K34" s="64">
        <f t="shared" si="18"/>
        <v>3.7710712343665036</v>
      </c>
      <c r="L34" s="65">
        <v>16</v>
      </c>
      <c r="M34" s="64">
        <f t="shared" si="19"/>
        <v>3.1756389342033717</v>
      </c>
      <c r="N34" s="65">
        <v>1</v>
      </c>
      <c r="O34" s="66">
        <f t="shared" si="20"/>
        <v>0.19847743338771073</v>
      </c>
      <c r="P34" s="62">
        <v>41232</v>
      </c>
      <c r="Q34" s="63">
        <v>42369</v>
      </c>
      <c r="R34" s="64">
        <f t="shared" si="21"/>
        <v>3.1150684931506851</v>
      </c>
      <c r="S34" s="65">
        <v>5</v>
      </c>
      <c r="T34" s="64">
        <f t="shared" si="22"/>
        <v>1.6051011433597184</v>
      </c>
      <c r="U34" s="65">
        <v>4</v>
      </c>
      <c r="V34" s="64">
        <f t="shared" si="23"/>
        <v>1.2840809146877747</v>
      </c>
      <c r="W34" s="65">
        <v>1</v>
      </c>
      <c r="X34" s="64">
        <f t="shared" si="24"/>
        <v>0.32102022867194369</v>
      </c>
      <c r="Y34" s="65">
        <v>0</v>
      </c>
      <c r="Z34" s="66">
        <f t="shared" si="25"/>
        <v>0</v>
      </c>
      <c r="AA34" s="143">
        <f t="shared" si="26"/>
        <v>0.77535913221929054</v>
      </c>
      <c r="AB34" s="67">
        <f t="shared" si="27"/>
        <v>0.65949173725871413</v>
      </c>
      <c r="AC34" s="67">
        <f t="shared" si="28"/>
        <v>0.89891160949868087</v>
      </c>
      <c r="AD34" s="68">
        <f t="shared" si="29"/>
        <v>1</v>
      </c>
      <c r="AE34" s="141">
        <v>1291692.31</v>
      </c>
      <c r="AF34" s="132"/>
    </row>
    <row r="35" spans="1:32" s="59" customFormat="1" x14ac:dyDescent="0.25">
      <c r="A35" s="59">
        <v>7</v>
      </c>
      <c r="B35" s="114" t="s">
        <v>85</v>
      </c>
      <c r="C35" s="60" t="s">
        <v>20</v>
      </c>
      <c r="D35" s="61" t="s">
        <v>23</v>
      </c>
      <c r="E35" s="62">
        <v>38718</v>
      </c>
      <c r="F35" s="63">
        <v>40435</v>
      </c>
      <c r="G35" s="64">
        <f t="shared" si="16"/>
        <v>4.7041095890410958</v>
      </c>
      <c r="H35" s="65">
        <v>33</v>
      </c>
      <c r="I35" s="64">
        <f t="shared" si="17"/>
        <v>7.0151426907396628</v>
      </c>
      <c r="J35" s="65">
        <v>14</v>
      </c>
      <c r="K35" s="64">
        <f t="shared" si="18"/>
        <v>2.9761211415259172</v>
      </c>
      <c r="L35" s="65">
        <v>18</v>
      </c>
      <c r="M35" s="64">
        <f t="shared" si="19"/>
        <v>3.8264414676761795</v>
      </c>
      <c r="N35" s="65">
        <v>1</v>
      </c>
      <c r="O35" s="66">
        <f t="shared" si="20"/>
        <v>0.21258008153756552</v>
      </c>
      <c r="P35" s="62">
        <v>41100</v>
      </c>
      <c r="Q35" s="63">
        <v>42369</v>
      </c>
      <c r="R35" s="64">
        <f t="shared" si="21"/>
        <v>3.4767123287671233</v>
      </c>
      <c r="S35" s="65">
        <v>10</v>
      </c>
      <c r="T35" s="64">
        <f t="shared" si="22"/>
        <v>2.8762805358550039</v>
      </c>
      <c r="U35" s="65">
        <v>6</v>
      </c>
      <c r="V35" s="64">
        <f t="shared" si="23"/>
        <v>1.7257683215130024</v>
      </c>
      <c r="W35" s="65">
        <v>4</v>
      </c>
      <c r="X35" s="64">
        <f t="shared" si="24"/>
        <v>1.1505122143420015</v>
      </c>
      <c r="Y35" s="65">
        <v>0</v>
      </c>
      <c r="Z35" s="66">
        <f t="shared" si="25"/>
        <v>0</v>
      </c>
      <c r="AA35" s="143">
        <f t="shared" si="26"/>
        <v>0.58998973183370362</v>
      </c>
      <c r="AB35" s="67">
        <f t="shared" si="27"/>
        <v>0.42012833502195202</v>
      </c>
      <c r="AC35" s="67">
        <f t="shared" si="28"/>
        <v>0.69932580334471595</v>
      </c>
      <c r="AD35" s="68">
        <f t="shared" si="29"/>
        <v>1</v>
      </c>
      <c r="AE35" s="141">
        <v>1041623.03</v>
      </c>
      <c r="AF35" s="132"/>
    </row>
    <row r="36" spans="1:32" s="59" customFormat="1" x14ac:dyDescent="0.25">
      <c r="A36" s="59">
        <v>8</v>
      </c>
      <c r="B36" s="114" t="s">
        <v>85</v>
      </c>
      <c r="C36" s="60" t="s">
        <v>24</v>
      </c>
      <c r="D36" s="61" t="s">
        <v>25</v>
      </c>
      <c r="E36" s="62">
        <v>39448</v>
      </c>
      <c r="F36" s="63">
        <v>40557</v>
      </c>
      <c r="G36" s="64">
        <f t="shared" si="16"/>
        <v>3.0383561643835617</v>
      </c>
      <c r="H36" s="65">
        <v>17</v>
      </c>
      <c r="I36" s="64">
        <f t="shared" si="17"/>
        <v>5.5951307484220019</v>
      </c>
      <c r="J36" s="65">
        <v>5</v>
      </c>
      <c r="K36" s="64">
        <f t="shared" si="18"/>
        <v>1.6456266907123533</v>
      </c>
      <c r="L36" s="65">
        <v>12</v>
      </c>
      <c r="M36" s="64">
        <f t="shared" si="19"/>
        <v>3.9495040577096483</v>
      </c>
      <c r="N36" s="65">
        <v>0</v>
      </c>
      <c r="O36" s="66">
        <f t="shared" si="20"/>
        <v>0</v>
      </c>
      <c r="P36" s="62">
        <v>41088</v>
      </c>
      <c r="Q36" s="63">
        <v>42369</v>
      </c>
      <c r="R36" s="64">
        <f t="shared" si="21"/>
        <v>3.5095890410958903</v>
      </c>
      <c r="S36" s="65">
        <v>6</v>
      </c>
      <c r="T36" s="64">
        <f t="shared" si="22"/>
        <v>1.7096018735362999</v>
      </c>
      <c r="U36" s="65">
        <v>6</v>
      </c>
      <c r="V36" s="64">
        <f t="shared" si="23"/>
        <v>1.7096018735362999</v>
      </c>
      <c r="W36" s="65">
        <v>0</v>
      </c>
      <c r="X36" s="64">
        <f t="shared" si="24"/>
        <v>0</v>
      </c>
      <c r="Y36" s="65">
        <v>0</v>
      </c>
      <c r="Z36" s="66">
        <f t="shared" si="25"/>
        <v>0</v>
      </c>
      <c r="AA36" s="143">
        <f t="shared" si="26"/>
        <v>0.69444827111172336</v>
      </c>
      <c r="AB36" s="67">
        <f t="shared" si="27"/>
        <v>-3.8875878220140665E-2</v>
      </c>
      <c r="AC36" s="67">
        <f t="shared" si="28"/>
        <v>1</v>
      </c>
      <c r="AD36" s="68" t="str">
        <f t="shared" si="29"/>
        <v>N/A</v>
      </c>
      <c r="AE36" s="141">
        <v>1155692.31</v>
      </c>
      <c r="AF36" s="132"/>
    </row>
    <row r="37" spans="1:32" s="59" customFormat="1" x14ac:dyDescent="0.25">
      <c r="A37" s="59">
        <v>9</v>
      </c>
      <c r="B37" s="115" t="s">
        <v>85</v>
      </c>
      <c r="C37" s="60" t="s">
        <v>26</v>
      </c>
      <c r="D37" s="61" t="s">
        <v>27</v>
      </c>
      <c r="E37" s="62">
        <v>39083</v>
      </c>
      <c r="F37" s="63">
        <v>40582</v>
      </c>
      <c r="G37" s="64">
        <f t="shared" si="16"/>
        <v>4.1068493150684935</v>
      </c>
      <c r="H37" s="65">
        <v>14</v>
      </c>
      <c r="I37" s="64">
        <f t="shared" si="17"/>
        <v>3.4089392928619078</v>
      </c>
      <c r="J37" s="65">
        <v>10</v>
      </c>
      <c r="K37" s="64">
        <f t="shared" si="18"/>
        <v>2.4349566377585057</v>
      </c>
      <c r="L37" s="65">
        <v>4</v>
      </c>
      <c r="M37" s="64">
        <f t="shared" si="19"/>
        <v>0.97398265510340221</v>
      </c>
      <c r="N37" s="65">
        <v>0</v>
      </c>
      <c r="O37" s="66">
        <f t="shared" si="20"/>
        <v>0</v>
      </c>
      <c r="P37" s="62">
        <v>41122</v>
      </c>
      <c r="Q37" s="63">
        <v>42369</v>
      </c>
      <c r="R37" s="64">
        <f t="shared" si="21"/>
        <v>3.4164383561643836</v>
      </c>
      <c r="S37" s="65">
        <v>2</v>
      </c>
      <c r="T37" s="64">
        <f t="shared" si="22"/>
        <v>0.5854049719326383</v>
      </c>
      <c r="U37" s="65">
        <v>2</v>
      </c>
      <c r="V37" s="64">
        <f t="shared" si="23"/>
        <v>0.5854049719326383</v>
      </c>
      <c r="W37" s="65">
        <v>0</v>
      </c>
      <c r="X37" s="64">
        <f t="shared" si="24"/>
        <v>0</v>
      </c>
      <c r="Y37" s="65">
        <v>0</v>
      </c>
      <c r="Z37" s="66">
        <f t="shared" si="25"/>
        <v>0</v>
      </c>
      <c r="AA37" s="143">
        <f t="shared" si="26"/>
        <v>0.82827357085576814</v>
      </c>
      <c r="AB37" s="67">
        <f t="shared" si="27"/>
        <v>0.75958299919807537</v>
      </c>
      <c r="AC37" s="67">
        <f t="shared" si="28"/>
        <v>1</v>
      </c>
      <c r="AD37" s="68" t="str">
        <f t="shared" si="29"/>
        <v>N/A</v>
      </c>
      <c r="AE37" s="131"/>
      <c r="AF37" s="132"/>
    </row>
    <row r="38" spans="1:32" s="95" customFormat="1" x14ac:dyDescent="0.25">
      <c r="A38" s="59">
        <v>10</v>
      </c>
      <c r="B38" s="116" t="s">
        <v>85</v>
      </c>
      <c r="C38" s="69" t="s">
        <v>56</v>
      </c>
      <c r="D38" s="70" t="s">
        <v>66</v>
      </c>
      <c r="E38" s="71">
        <v>39814</v>
      </c>
      <c r="F38" s="72">
        <v>41589</v>
      </c>
      <c r="G38" s="73">
        <f>(F38-E38)/365</f>
        <v>4.8630136986301373</v>
      </c>
      <c r="H38" s="74">
        <v>15</v>
      </c>
      <c r="I38" s="73">
        <f>H38/G38</f>
        <v>3.084507042253521</v>
      </c>
      <c r="J38" s="74">
        <v>7</v>
      </c>
      <c r="K38" s="73">
        <f>J38/G38</f>
        <v>1.4394366197183097</v>
      </c>
      <c r="L38" s="74">
        <v>8</v>
      </c>
      <c r="M38" s="73">
        <f>L38/G38</f>
        <v>1.6450704225352111</v>
      </c>
      <c r="N38" s="74">
        <v>0</v>
      </c>
      <c r="O38" s="75">
        <f>N38/G38</f>
        <v>0</v>
      </c>
      <c r="P38" s="71">
        <v>42121</v>
      </c>
      <c r="Q38" s="72">
        <v>42369</v>
      </c>
      <c r="R38" s="73">
        <f>(Q38-P38)/365</f>
        <v>0.67945205479452053</v>
      </c>
      <c r="S38" s="74">
        <v>2</v>
      </c>
      <c r="T38" s="73">
        <f>S38/R38</f>
        <v>2.9435483870967745</v>
      </c>
      <c r="U38" s="74">
        <v>0</v>
      </c>
      <c r="V38" s="73">
        <f>U38/R38</f>
        <v>0</v>
      </c>
      <c r="W38" s="74">
        <v>2</v>
      </c>
      <c r="X38" s="73">
        <f>W38/R38</f>
        <v>2.9435483870967745</v>
      </c>
      <c r="Y38" s="74">
        <v>0</v>
      </c>
      <c r="Z38" s="75">
        <f>Y38/R38</f>
        <v>0</v>
      </c>
      <c r="AA38" s="144">
        <f>(I38-T38)/I38</f>
        <v>4.5698924731182672E-2</v>
      </c>
      <c r="AB38" s="77">
        <f>(K38-V38)/K38</f>
        <v>1</v>
      </c>
      <c r="AC38" s="77">
        <f>(M38-X38)/M38</f>
        <v>-0.78931451612903258</v>
      </c>
      <c r="AD38" s="78" t="str">
        <f>IFERROR((O38-Z38)/O38,"N/A")</f>
        <v>N/A</v>
      </c>
      <c r="AE38" s="133"/>
      <c r="AF38" s="134"/>
    </row>
    <row r="39" spans="1:32" s="59" customFormat="1" x14ac:dyDescent="0.25">
      <c r="A39" s="59">
        <v>11</v>
      </c>
      <c r="B39" s="117" t="s">
        <v>85</v>
      </c>
      <c r="C39" s="69" t="s">
        <v>60</v>
      </c>
      <c r="D39" s="70" t="s">
        <v>64</v>
      </c>
      <c r="E39" s="71">
        <v>39448</v>
      </c>
      <c r="F39" s="72">
        <v>41163</v>
      </c>
      <c r="G39" s="73">
        <f>(F39-E39)/365</f>
        <v>4.6986301369863011</v>
      </c>
      <c r="H39" s="74">
        <v>18</v>
      </c>
      <c r="I39" s="73">
        <f>H39/G39</f>
        <v>3.8309037900874636</v>
      </c>
      <c r="J39" s="74">
        <v>11</v>
      </c>
      <c r="K39" s="73">
        <f>J39/G39</f>
        <v>2.3411078717201166</v>
      </c>
      <c r="L39" s="74">
        <v>6</v>
      </c>
      <c r="M39" s="73">
        <f>L39/G39</f>
        <v>1.2769679300291545</v>
      </c>
      <c r="N39" s="74">
        <v>1</v>
      </c>
      <c r="O39" s="75">
        <f>N39/G39</f>
        <v>0.21282798833819244</v>
      </c>
      <c r="P39" s="71">
        <v>42116</v>
      </c>
      <c r="Q39" s="72">
        <v>42369</v>
      </c>
      <c r="R39" s="73">
        <f>(Q39-P39)/365</f>
        <v>0.69315068493150689</v>
      </c>
      <c r="S39" s="74">
        <v>2</v>
      </c>
      <c r="T39" s="73">
        <f>S39/R39</f>
        <v>2.885375494071146</v>
      </c>
      <c r="U39" s="74">
        <v>2</v>
      </c>
      <c r="V39" s="73">
        <f>U39/R39</f>
        <v>2.885375494071146</v>
      </c>
      <c r="W39" s="74">
        <v>0</v>
      </c>
      <c r="X39" s="73">
        <f>W39/R39</f>
        <v>0</v>
      </c>
      <c r="Y39" s="76">
        <v>0</v>
      </c>
      <c r="Z39" s="75">
        <f>Y39/R39</f>
        <v>0</v>
      </c>
      <c r="AA39" s="144">
        <f>(I39-T39)/I39</f>
        <v>0.24681598594642079</v>
      </c>
      <c r="AB39" s="77">
        <f>(K39-V39)/K39</f>
        <v>-0.23248293208767509</v>
      </c>
      <c r="AC39" s="77">
        <f>(M39-X39)/M39</f>
        <v>1</v>
      </c>
      <c r="AD39" s="78">
        <f>IFERROR((O39-Z39)/O39,"N/A")</f>
        <v>1</v>
      </c>
      <c r="AE39" s="131"/>
      <c r="AF39" s="132"/>
    </row>
    <row r="40" spans="1:32" s="59" customFormat="1" x14ac:dyDescent="0.25">
      <c r="A40" s="59">
        <v>12</v>
      </c>
      <c r="B40" s="116" t="s">
        <v>85</v>
      </c>
      <c r="C40" s="69" t="s">
        <v>62</v>
      </c>
      <c r="D40" s="70" t="s">
        <v>65</v>
      </c>
      <c r="E40" s="71">
        <v>39448</v>
      </c>
      <c r="F40" s="72">
        <v>41163</v>
      </c>
      <c r="G40" s="73">
        <f>(F40-E40)/365</f>
        <v>4.6986301369863011</v>
      </c>
      <c r="H40" s="74">
        <v>30</v>
      </c>
      <c r="I40" s="73">
        <f>H40/G40</f>
        <v>6.3848396501457731</v>
      </c>
      <c r="J40" s="74">
        <v>16</v>
      </c>
      <c r="K40" s="73">
        <f>J40/G40</f>
        <v>3.4052478134110791</v>
      </c>
      <c r="L40" s="74">
        <v>13</v>
      </c>
      <c r="M40" s="73">
        <f>L40/G40</f>
        <v>2.7667638483965016</v>
      </c>
      <c r="N40" s="74">
        <v>1</v>
      </c>
      <c r="O40" s="75">
        <f>N40/G40</f>
        <v>0.21282798833819244</v>
      </c>
      <c r="P40" s="71">
        <v>41719</v>
      </c>
      <c r="Q40" s="72">
        <v>42369</v>
      </c>
      <c r="R40" s="73">
        <f>(Q40-P40)/365</f>
        <v>1.7808219178082192</v>
      </c>
      <c r="S40" s="74">
        <v>1</v>
      </c>
      <c r="T40" s="73">
        <f>S40/R40</f>
        <v>0.56153846153846154</v>
      </c>
      <c r="U40" s="74">
        <v>1</v>
      </c>
      <c r="V40" s="73">
        <f>U40/R40</f>
        <v>0.56153846153846154</v>
      </c>
      <c r="W40" s="74">
        <v>0</v>
      </c>
      <c r="X40" s="73">
        <f>W40/R40</f>
        <v>0</v>
      </c>
      <c r="Y40" s="76">
        <v>0</v>
      </c>
      <c r="Z40" s="75">
        <f>Y40/R40</f>
        <v>0</v>
      </c>
      <c r="AA40" s="144">
        <f>(I40-T40)/I40</f>
        <v>0.91205128205128205</v>
      </c>
      <c r="AB40" s="77">
        <f>(K40-V40)/K40</f>
        <v>0.83509615384615388</v>
      </c>
      <c r="AC40" s="77">
        <f>(M40-X40)/M40</f>
        <v>1</v>
      </c>
      <c r="AD40" s="78">
        <f>IFERROR((O40-Z40)/O40,"N/A")</f>
        <v>1</v>
      </c>
      <c r="AE40" s="131"/>
      <c r="AF40" s="132"/>
    </row>
    <row r="41" spans="1:32" ht="14.25" customHeight="1" x14ac:dyDescent="0.25">
      <c r="B41" s="117" t="s">
        <v>85</v>
      </c>
      <c r="C41" s="38" t="s">
        <v>56</v>
      </c>
      <c r="D41" s="42" t="s">
        <v>67</v>
      </c>
      <c r="E41" s="43"/>
      <c r="F41" s="44"/>
      <c r="G41" s="45"/>
      <c r="H41" s="46"/>
      <c r="I41" s="45"/>
      <c r="J41" s="46"/>
      <c r="K41" s="45"/>
      <c r="L41" s="46"/>
      <c r="M41" s="45"/>
      <c r="N41" s="46"/>
      <c r="O41" s="47"/>
      <c r="P41" s="48"/>
      <c r="Q41" s="44"/>
      <c r="R41" s="45"/>
      <c r="S41" s="46"/>
      <c r="T41" s="45"/>
      <c r="U41" s="46"/>
      <c r="V41" s="45"/>
      <c r="W41" s="46"/>
      <c r="X41" s="45"/>
      <c r="Y41" s="49"/>
      <c r="Z41" s="47"/>
      <c r="AA41" s="145"/>
      <c r="AB41" s="50"/>
      <c r="AC41" s="50"/>
      <c r="AD41" s="51"/>
      <c r="AE41" s="135"/>
      <c r="AF41" s="136"/>
    </row>
    <row r="42" spans="1:32" x14ac:dyDescent="0.25">
      <c r="B42" s="116" t="s">
        <v>85</v>
      </c>
      <c r="C42" s="38" t="s">
        <v>68</v>
      </c>
      <c r="D42" s="42" t="s">
        <v>69</v>
      </c>
      <c r="E42" s="43"/>
      <c r="F42" s="44"/>
      <c r="G42" s="45"/>
      <c r="H42" s="46"/>
      <c r="I42" s="45"/>
      <c r="J42" s="46"/>
      <c r="K42" s="45"/>
      <c r="L42" s="46"/>
      <c r="M42" s="45"/>
      <c r="N42" s="46"/>
      <c r="O42" s="47"/>
      <c r="P42" s="52"/>
      <c r="Q42" s="44"/>
      <c r="R42" s="45"/>
      <c r="S42" s="46"/>
      <c r="T42" s="45"/>
      <c r="U42" s="46"/>
      <c r="V42" s="45"/>
      <c r="W42" s="46"/>
      <c r="X42" s="45"/>
      <c r="Y42" s="49"/>
      <c r="Z42" s="47"/>
      <c r="AA42" s="145"/>
      <c r="AB42" s="50"/>
      <c r="AC42" s="50"/>
      <c r="AD42" s="51"/>
      <c r="AE42" s="135"/>
      <c r="AF42" s="136"/>
    </row>
    <row r="43" spans="1:32" ht="15.75" thickBot="1" x14ac:dyDescent="0.3">
      <c r="B43" s="121" t="s">
        <v>85</v>
      </c>
      <c r="C43" s="122" t="s">
        <v>20</v>
      </c>
      <c r="D43" s="123" t="s">
        <v>70</v>
      </c>
      <c r="E43" s="86"/>
      <c r="F43" s="87"/>
      <c r="G43" s="88"/>
      <c r="H43" s="89"/>
      <c r="I43" s="88"/>
      <c r="J43" s="89"/>
      <c r="K43" s="88"/>
      <c r="L43" s="89"/>
      <c r="M43" s="88"/>
      <c r="N43" s="89"/>
      <c r="O43" s="90"/>
      <c r="P43" s="91"/>
      <c r="Q43" s="87"/>
      <c r="R43" s="88"/>
      <c r="S43" s="89"/>
      <c r="T43" s="88"/>
      <c r="U43" s="89"/>
      <c r="V43" s="88"/>
      <c r="W43" s="89"/>
      <c r="X43" s="88"/>
      <c r="Y43" s="92"/>
      <c r="Z43" s="90"/>
      <c r="AA43" s="146"/>
      <c r="AB43" s="93"/>
      <c r="AC43" s="93"/>
      <c r="AD43" s="94"/>
      <c r="AE43" s="135"/>
      <c r="AF43" s="136"/>
    </row>
    <row r="44" spans="1:32" s="39" customFormat="1" ht="15.75" thickBot="1" x14ac:dyDescent="0.3">
      <c r="B44" s="197" t="s">
        <v>84</v>
      </c>
      <c r="C44" s="198"/>
      <c r="D44" s="199"/>
      <c r="E44" s="53"/>
      <c r="F44" s="54"/>
      <c r="G44" s="55">
        <f>SUM(G29:G40)</f>
        <v>54.101369863013701</v>
      </c>
      <c r="H44" s="54">
        <f>SUM(H29:H40)</f>
        <v>243</v>
      </c>
      <c r="I44" s="55">
        <f>H44/G44</f>
        <v>4.4915683394946067</v>
      </c>
      <c r="J44" s="56">
        <f>SUM(J29:J40)</f>
        <v>134</v>
      </c>
      <c r="K44" s="55">
        <f>J44/G44</f>
        <v>2.4768319238365319</v>
      </c>
      <c r="L44" s="55">
        <f>SUM(L29:L40)</f>
        <v>105</v>
      </c>
      <c r="M44" s="55">
        <f>L44/G44</f>
        <v>1.9408011343495213</v>
      </c>
      <c r="N44" s="55">
        <f>SUM(N29:N40)</f>
        <v>4</v>
      </c>
      <c r="O44" s="57">
        <f>N44/G44</f>
        <v>7.3935281308553188E-2</v>
      </c>
      <c r="P44" s="58"/>
      <c r="Q44" s="55"/>
      <c r="R44" s="55">
        <f>SUM(R29:R40)</f>
        <v>34.276712328767125</v>
      </c>
      <c r="S44" s="54">
        <f>SUM(S29:S40)</f>
        <v>52</v>
      </c>
      <c r="T44" s="55">
        <f>S44/R44</f>
        <v>1.5170649828151226</v>
      </c>
      <c r="U44" s="56">
        <f>SUM(U29:U40)</f>
        <v>38</v>
      </c>
      <c r="V44" s="55">
        <f>U44/R44</f>
        <v>1.1086244105187435</v>
      </c>
      <c r="W44" s="55">
        <f>SUM(W29:W40)</f>
        <v>14</v>
      </c>
      <c r="X44" s="55">
        <f>W44/R44</f>
        <v>0.40844057229637915</v>
      </c>
      <c r="Y44" s="55">
        <f>SUM(Y29:Y40)</f>
        <v>0</v>
      </c>
      <c r="Z44" s="57">
        <f>Y44/R44</f>
        <v>0</v>
      </c>
      <c r="AA44" s="147">
        <f>(I44-T44)/I44</f>
        <v>0.66224158954112156</v>
      </c>
      <c r="AB44" s="112">
        <f>(K44-V44)/K44</f>
        <v>0.55240224423402928</v>
      </c>
      <c r="AC44" s="112">
        <f>(M44-X44)/M44</f>
        <v>0.78955052886792954</v>
      </c>
      <c r="AD44" s="113">
        <f>(O44-Z44)/O44</f>
        <v>1</v>
      </c>
      <c r="AE44" s="137"/>
      <c r="AF44" s="138"/>
    </row>
    <row r="45" spans="1:32" x14ac:dyDescent="0.25">
      <c r="B45" s="119" t="s">
        <v>88</v>
      </c>
    </row>
    <row r="46" spans="1:32" customFormat="1" x14ac:dyDescent="0.25"/>
    <row r="47" spans="1:32" customFormat="1" ht="19.5" thickBot="1" x14ac:dyDescent="0.3">
      <c r="B47" s="40" t="s">
        <v>89</v>
      </c>
    </row>
    <row r="48" spans="1:32" ht="15.75" customHeight="1" thickBot="1" x14ac:dyDescent="0.3">
      <c r="B48" s="200" t="s">
        <v>87</v>
      </c>
      <c r="C48" s="202" t="s">
        <v>13</v>
      </c>
      <c r="D48" s="204" t="s">
        <v>2</v>
      </c>
      <c r="E48" s="206" t="s">
        <v>82</v>
      </c>
      <c r="F48" s="207"/>
      <c r="G48" s="207"/>
      <c r="H48" s="207"/>
      <c r="I48" s="207"/>
      <c r="J48" s="207"/>
      <c r="K48" s="207"/>
      <c r="L48" s="207"/>
      <c r="M48" s="207"/>
      <c r="N48" s="207"/>
      <c r="O48" s="208"/>
      <c r="P48" s="189" t="s">
        <v>83</v>
      </c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1" t="s">
        <v>38</v>
      </c>
      <c r="AB48" s="193" t="s">
        <v>39</v>
      </c>
      <c r="AC48" s="193" t="s">
        <v>40</v>
      </c>
      <c r="AD48" s="195" t="s">
        <v>41</v>
      </c>
    </row>
    <row r="49" spans="2:30" ht="45.75" thickBot="1" x14ac:dyDescent="0.3">
      <c r="B49" s="201"/>
      <c r="C49" s="203"/>
      <c r="D49" s="205"/>
      <c r="E49" s="107" t="s">
        <v>74</v>
      </c>
      <c r="F49" s="108" t="s">
        <v>75</v>
      </c>
      <c r="G49" s="108" t="s">
        <v>76</v>
      </c>
      <c r="H49" s="108" t="s">
        <v>77</v>
      </c>
      <c r="I49" s="108" t="s">
        <v>46</v>
      </c>
      <c r="J49" s="108" t="s">
        <v>78</v>
      </c>
      <c r="K49" s="108" t="s">
        <v>79</v>
      </c>
      <c r="L49" s="108" t="s">
        <v>80</v>
      </c>
      <c r="M49" s="108" t="s">
        <v>44</v>
      </c>
      <c r="N49" s="108" t="s">
        <v>81</v>
      </c>
      <c r="O49" s="109" t="s">
        <v>43</v>
      </c>
      <c r="P49" s="105" t="s">
        <v>74</v>
      </c>
      <c r="Q49" s="106" t="s">
        <v>75</v>
      </c>
      <c r="R49" s="106" t="s">
        <v>76</v>
      </c>
      <c r="S49" s="106" t="s">
        <v>77</v>
      </c>
      <c r="T49" s="106" t="s">
        <v>46</v>
      </c>
      <c r="U49" s="106" t="s">
        <v>78</v>
      </c>
      <c r="V49" s="106" t="s">
        <v>79</v>
      </c>
      <c r="W49" s="106" t="s">
        <v>80</v>
      </c>
      <c r="X49" s="106" t="s">
        <v>44</v>
      </c>
      <c r="Y49" s="106" t="s">
        <v>81</v>
      </c>
      <c r="Z49" s="110" t="s">
        <v>43</v>
      </c>
      <c r="AA49" s="192"/>
      <c r="AB49" s="194"/>
      <c r="AC49" s="194"/>
      <c r="AD49" s="196"/>
    </row>
    <row r="50" spans="2:30" s="95" customFormat="1" ht="15.75" thickBot="1" x14ac:dyDescent="0.3">
      <c r="B50" s="124" t="s">
        <v>86</v>
      </c>
      <c r="C50" s="125" t="s">
        <v>58</v>
      </c>
      <c r="D50" s="126" t="s">
        <v>71</v>
      </c>
      <c r="E50" s="71">
        <v>38718</v>
      </c>
      <c r="F50" s="72">
        <v>40557</v>
      </c>
      <c r="G50" s="73">
        <f>(F50-E50)/365</f>
        <v>5.0383561643835613</v>
      </c>
      <c r="H50" s="74">
        <v>29</v>
      </c>
      <c r="I50" s="73">
        <f>H50/G50</f>
        <v>5.7558455682436112</v>
      </c>
      <c r="J50" s="74">
        <v>22</v>
      </c>
      <c r="K50" s="73">
        <f>J50/G50</f>
        <v>4.3665035345296364</v>
      </c>
      <c r="L50" s="74">
        <v>6</v>
      </c>
      <c r="M50" s="73">
        <f>L50/G50</f>
        <v>1.1908646003262644</v>
      </c>
      <c r="N50" s="74">
        <v>1</v>
      </c>
      <c r="O50" s="75">
        <f>N50/G50</f>
        <v>0.19847743338771073</v>
      </c>
      <c r="P50" s="71">
        <v>41472</v>
      </c>
      <c r="Q50" s="72">
        <v>42369</v>
      </c>
      <c r="R50" s="73">
        <f>(Q50-P50)/365</f>
        <v>2.4575342465753423</v>
      </c>
      <c r="S50" s="74">
        <v>12</v>
      </c>
      <c r="T50" s="73">
        <f>S50/R50</f>
        <v>4.8829431438127093</v>
      </c>
      <c r="U50" s="74">
        <v>10</v>
      </c>
      <c r="V50" s="73">
        <f>U50/R50</f>
        <v>4.069119286510591</v>
      </c>
      <c r="W50" s="74">
        <v>2</v>
      </c>
      <c r="X50" s="73">
        <f>W50/R50</f>
        <v>0.81382385730211826</v>
      </c>
      <c r="Y50" s="74">
        <v>0</v>
      </c>
      <c r="Z50" s="75">
        <f>Y50/R50</f>
        <v>0</v>
      </c>
      <c r="AA50" s="101">
        <f>(I50-T50)/I50</f>
        <v>0.15165494175988931</v>
      </c>
      <c r="AB50" s="77">
        <f>(K50-V50)/K50</f>
        <v>6.8105807236242141E-2</v>
      </c>
      <c r="AC50" s="77">
        <f>(M50-X50)/M50</f>
        <v>0.31661092530657747</v>
      </c>
      <c r="AD50" s="78">
        <f>IFERROR((O50-Z50)/O50,"N/A")</f>
        <v>1</v>
      </c>
    </row>
    <row r="51" spans="2:30" s="39" customFormat="1" ht="15.75" thickBot="1" x14ac:dyDescent="0.3">
      <c r="B51" s="197" t="s">
        <v>84</v>
      </c>
      <c r="C51" s="198"/>
      <c r="D51" s="199"/>
      <c r="E51" s="53"/>
      <c r="F51" s="54"/>
      <c r="G51" s="55">
        <f>SUM(G50:G50)</f>
        <v>5.0383561643835613</v>
      </c>
      <c r="H51" s="54">
        <f>SUM(H50:H50)</f>
        <v>29</v>
      </c>
      <c r="I51" s="55">
        <f>H51/G51</f>
        <v>5.7558455682436112</v>
      </c>
      <c r="J51" s="56">
        <f>SUM(J50:J50)</f>
        <v>22</v>
      </c>
      <c r="K51" s="55">
        <f>J51/G51</f>
        <v>4.3665035345296364</v>
      </c>
      <c r="L51" s="55">
        <f>SUM(L50:L50)</f>
        <v>6</v>
      </c>
      <c r="M51" s="55">
        <f>L51/G51</f>
        <v>1.1908646003262644</v>
      </c>
      <c r="N51" s="55">
        <f>SUM(N50:N50)</f>
        <v>1</v>
      </c>
      <c r="O51" s="57">
        <f>N51/G51</f>
        <v>0.19847743338771073</v>
      </c>
      <c r="P51" s="58"/>
      <c r="Q51" s="55"/>
      <c r="R51" s="55">
        <f>SUM(R50:R50)</f>
        <v>2.4575342465753423</v>
      </c>
      <c r="S51" s="54">
        <f>SUM(S50:S50)</f>
        <v>12</v>
      </c>
      <c r="T51" s="55">
        <f>S51/R51</f>
        <v>4.8829431438127093</v>
      </c>
      <c r="U51" s="56">
        <f>SUM(U50:U50)</f>
        <v>10</v>
      </c>
      <c r="V51" s="55">
        <f>U51/R51</f>
        <v>4.069119286510591</v>
      </c>
      <c r="W51" s="55">
        <f>SUM(W50:W50)</f>
        <v>2</v>
      </c>
      <c r="X51" s="55">
        <f>W51/R51</f>
        <v>0.81382385730211826</v>
      </c>
      <c r="Y51" s="55">
        <f>SUM(Y50:Y50)</f>
        <v>0</v>
      </c>
      <c r="Z51" s="57">
        <f>Y51/R51</f>
        <v>0</v>
      </c>
      <c r="AA51" s="111">
        <f>(I51-T51)/I51</f>
        <v>0.15165494175988931</v>
      </c>
      <c r="AB51" s="112">
        <f>(K51-V51)/K51</f>
        <v>6.8105807236242141E-2</v>
      </c>
      <c r="AC51" s="112">
        <f>(M51-X51)/M51</f>
        <v>0.31661092530657747</v>
      </c>
      <c r="AD51" s="113">
        <f>(O51-Z51)/O51</f>
        <v>1</v>
      </c>
    </row>
    <row r="52" spans="2:30" x14ac:dyDescent="0.25">
      <c r="B52" s="119" t="s">
        <v>88</v>
      </c>
      <c r="C52" s="120"/>
      <c r="D52" s="120"/>
    </row>
    <row r="54" spans="2:30" ht="15.75" thickBot="1" x14ac:dyDescent="0.3"/>
    <row r="55" spans="2:30" ht="15.75" thickBot="1" x14ac:dyDescent="0.3">
      <c r="D55" s="39"/>
      <c r="E55" s="128" t="s">
        <v>92</v>
      </c>
      <c r="F55" s="128" t="s">
        <v>93</v>
      </c>
      <c r="G55" s="128" t="s">
        <v>94</v>
      </c>
    </row>
    <row r="56" spans="2:30" x14ac:dyDescent="0.25">
      <c r="D56" s="127" t="s">
        <v>47</v>
      </c>
      <c r="E56" s="129">
        <f>AA23</f>
        <v>0.62119191351958447</v>
      </c>
      <c r="F56" s="129">
        <f>AA44</f>
        <v>0.66224158954112156</v>
      </c>
      <c r="G56" s="129">
        <f>AA51</f>
        <v>0.15165494175988931</v>
      </c>
    </row>
    <row r="57" spans="2:30" x14ac:dyDescent="0.25">
      <c r="D57" s="127" t="s">
        <v>48</v>
      </c>
      <c r="E57" s="129">
        <f>AC23</f>
        <v>0.76793738846244819</v>
      </c>
      <c r="F57" s="129">
        <f>AC44</f>
        <v>0.78955052886792954</v>
      </c>
      <c r="G57" s="129">
        <f>AC51</f>
        <v>0.31661092530657747</v>
      </c>
    </row>
    <row r="58" spans="2:30" ht="15.75" thickBot="1" x14ac:dyDescent="0.3">
      <c r="D58" s="127" t="s">
        <v>49</v>
      </c>
      <c r="E58" s="130">
        <f>AD44</f>
        <v>1</v>
      </c>
      <c r="F58" s="130">
        <f>AD44</f>
        <v>1</v>
      </c>
      <c r="G58" s="130">
        <f>AD51</f>
        <v>1</v>
      </c>
    </row>
  </sheetData>
  <mergeCells count="34">
    <mergeCell ref="D4:D5"/>
    <mergeCell ref="C4:C5"/>
    <mergeCell ref="B23:D23"/>
    <mergeCell ref="D27:D28"/>
    <mergeCell ref="E27:O27"/>
    <mergeCell ref="P4:Z4"/>
    <mergeCell ref="AA4:AA5"/>
    <mergeCell ref="AB4:AB5"/>
    <mergeCell ref="AC4:AC5"/>
    <mergeCell ref="E4:O4"/>
    <mergeCell ref="AE27:AE28"/>
    <mergeCell ref="AF27:AF28"/>
    <mergeCell ref="B51:D51"/>
    <mergeCell ref="C27:C28"/>
    <mergeCell ref="AC27:AC28"/>
    <mergeCell ref="AD27:AD28"/>
    <mergeCell ref="P27:Z27"/>
    <mergeCell ref="AA27:AA28"/>
    <mergeCell ref="B1:AD1"/>
    <mergeCell ref="B2:AD2"/>
    <mergeCell ref="P48:Z48"/>
    <mergeCell ref="AA48:AA49"/>
    <mergeCell ref="AB48:AB49"/>
    <mergeCell ref="AC48:AC49"/>
    <mergeCell ref="AD48:AD49"/>
    <mergeCell ref="B44:D44"/>
    <mergeCell ref="B48:B49"/>
    <mergeCell ref="C48:C49"/>
    <mergeCell ref="D48:D49"/>
    <mergeCell ref="E48:O48"/>
    <mergeCell ref="AD4:AD5"/>
    <mergeCell ref="AB27:AB28"/>
    <mergeCell ref="B27:B28"/>
    <mergeCell ref="B4:B5"/>
  </mergeCells>
  <pageMargins left="0.7" right="0.7" top="0.75" bottom="0.75" header="0.3" footer="0.3"/>
  <pageSetup paperSize="17" scale="59" fitToHeight="0" orientation="landscape" r:id="rId1"/>
  <headerFooter>
    <oddFooter>&amp;L&amp;Z&amp;F
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workbookViewId="0">
      <selection activeCell="C17" sqref="C17"/>
    </sheetView>
  </sheetViews>
  <sheetFormatPr defaultRowHeight="15" x14ac:dyDescent="0.25"/>
  <cols>
    <col min="1" max="2" width="21.85546875" style="152" customWidth="1"/>
    <col min="3" max="3" width="107.5703125" style="46" customWidth="1"/>
    <col min="4" max="6" width="21.7109375" style="152" customWidth="1"/>
    <col min="7" max="7" width="22.85546875" style="37" customWidth="1"/>
    <col min="8" max="16384" width="9.140625" style="37"/>
  </cols>
  <sheetData>
    <row r="1" spans="1:6" ht="27" customHeight="1" x14ac:dyDescent="0.25">
      <c r="A1" s="148" t="s">
        <v>13</v>
      </c>
      <c r="B1" s="170" t="s">
        <v>106</v>
      </c>
      <c r="C1" s="176" t="s">
        <v>2</v>
      </c>
      <c r="D1" s="174" t="s">
        <v>104</v>
      </c>
      <c r="E1" s="151" t="s">
        <v>105</v>
      </c>
      <c r="F1" s="149" t="s">
        <v>103</v>
      </c>
    </row>
    <row r="2" spans="1:6" s="59" customFormat="1" ht="21" customHeight="1" x14ac:dyDescent="0.25">
      <c r="A2" s="154" t="s">
        <v>102</v>
      </c>
      <c r="B2" s="180" t="s">
        <v>125</v>
      </c>
      <c r="C2" s="181" t="s">
        <v>122</v>
      </c>
      <c r="D2" s="154" t="s">
        <v>107</v>
      </c>
      <c r="E2" s="182">
        <v>43326</v>
      </c>
      <c r="F2" s="182">
        <v>43607</v>
      </c>
    </row>
    <row r="3" spans="1:6" s="59" customFormat="1" ht="21" customHeight="1" x14ac:dyDescent="0.25">
      <c r="A3" s="154" t="s">
        <v>102</v>
      </c>
      <c r="B3" s="154" t="s">
        <v>125</v>
      </c>
      <c r="C3" s="178" t="s">
        <v>123</v>
      </c>
      <c r="D3" s="154" t="s">
        <v>107</v>
      </c>
      <c r="E3" s="167">
        <v>43326</v>
      </c>
      <c r="F3" s="166">
        <v>43607</v>
      </c>
    </row>
    <row r="4" spans="1:6" s="59" customFormat="1" ht="21" customHeight="1" x14ac:dyDescent="0.25">
      <c r="A4" s="156" t="s">
        <v>102</v>
      </c>
      <c r="B4" s="156">
        <v>39387</v>
      </c>
      <c r="C4" s="179" t="s">
        <v>124</v>
      </c>
      <c r="D4" s="156" t="s">
        <v>107</v>
      </c>
      <c r="E4" s="166"/>
      <c r="F4" s="166"/>
    </row>
    <row r="5" spans="1:6" s="59" customFormat="1" ht="21" customHeight="1" x14ac:dyDescent="0.25">
      <c r="A5" s="169" t="s">
        <v>108</v>
      </c>
      <c r="B5" s="183">
        <v>39275</v>
      </c>
      <c r="C5" s="184" t="s">
        <v>119</v>
      </c>
      <c r="D5" s="169" t="s">
        <v>107</v>
      </c>
      <c r="E5" s="185">
        <v>41072</v>
      </c>
      <c r="F5" s="185">
        <v>41425</v>
      </c>
    </row>
    <row r="6" spans="1:6" s="59" customFormat="1" ht="21" customHeight="1" x14ac:dyDescent="0.25">
      <c r="A6" s="169" t="s">
        <v>100</v>
      </c>
      <c r="B6" s="183">
        <v>41074</v>
      </c>
      <c r="C6" s="184" t="s">
        <v>115</v>
      </c>
      <c r="D6" s="169" t="s">
        <v>107</v>
      </c>
      <c r="E6" s="186"/>
      <c r="F6" s="186"/>
    </row>
    <row r="7" spans="1:6" s="59" customFormat="1" ht="21" customHeight="1" x14ac:dyDescent="0.25">
      <c r="A7" s="169" t="s">
        <v>62</v>
      </c>
      <c r="B7" s="183">
        <v>28980</v>
      </c>
      <c r="C7" s="184" t="s">
        <v>112</v>
      </c>
      <c r="D7" s="169" t="s">
        <v>107</v>
      </c>
      <c r="E7" s="185">
        <v>43900</v>
      </c>
      <c r="F7" s="186"/>
    </row>
    <row r="8" spans="1:6" s="59" customFormat="1" ht="21" customHeight="1" x14ac:dyDescent="0.25">
      <c r="A8" s="169" t="s">
        <v>99</v>
      </c>
      <c r="B8" s="183">
        <v>27262</v>
      </c>
      <c r="C8" s="184" t="s">
        <v>116</v>
      </c>
      <c r="D8" s="169" t="s">
        <v>107</v>
      </c>
      <c r="E8" s="185">
        <v>42409</v>
      </c>
      <c r="F8" s="185">
        <v>42704</v>
      </c>
    </row>
    <row r="9" spans="1:6" s="59" customFormat="1" ht="21" customHeight="1" x14ac:dyDescent="0.25">
      <c r="A9" s="169" t="s">
        <v>99</v>
      </c>
      <c r="B9" s="183">
        <v>42076</v>
      </c>
      <c r="C9" s="184" t="s">
        <v>117</v>
      </c>
      <c r="D9" s="169" t="s">
        <v>107</v>
      </c>
      <c r="E9" s="185">
        <v>42409</v>
      </c>
      <c r="F9" s="185">
        <v>42674</v>
      </c>
    </row>
    <row r="10" spans="1:6" s="59" customFormat="1" ht="21" customHeight="1" x14ac:dyDescent="0.25">
      <c r="A10" s="169" t="s">
        <v>99</v>
      </c>
      <c r="B10" s="183">
        <v>27275</v>
      </c>
      <c r="C10" s="184" t="s">
        <v>118</v>
      </c>
      <c r="D10" s="169" t="s">
        <v>107</v>
      </c>
      <c r="E10" s="185">
        <v>42409</v>
      </c>
      <c r="F10" s="185">
        <v>42704</v>
      </c>
    </row>
    <row r="11" spans="1:6" s="59" customFormat="1" ht="21" customHeight="1" x14ac:dyDescent="0.25">
      <c r="A11" s="169" t="s">
        <v>99</v>
      </c>
      <c r="B11" s="183">
        <v>39189</v>
      </c>
      <c r="C11" s="184" t="s">
        <v>121</v>
      </c>
      <c r="D11" s="169" t="s">
        <v>107</v>
      </c>
      <c r="E11" s="185">
        <v>40491</v>
      </c>
      <c r="F11" s="185">
        <v>40816</v>
      </c>
    </row>
    <row r="12" spans="1:6" ht="21" customHeight="1" x14ac:dyDescent="0.25">
      <c r="A12" s="169" t="s">
        <v>101</v>
      </c>
      <c r="B12" s="183">
        <v>29007</v>
      </c>
      <c r="C12" s="184" t="s">
        <v>113</v>
      </c>
      <c r="D12" s="169" t="s">
        <v>107</v>
      </c>
      <c r="E12" s="185">
        <v>43508</v>
      </c>
      <c r="F12" s="185">
        <v>44086</v>
      </c>
    </row>
    <row r="13" spans="1:6" ht="21" customHeight="1" x14ac:dyDescent="0.25">
      <c r="A13" s="159" t="s">
        <v>109</v>
      </c>
      <c r="B13" s="183">
        <v>29009</v>
      </c>
      <c r="C13" s="187" t="s">
        <v>111</v>
      </c>
      <c r="D13" s="169" t="s">
        <v>107</v>
      </c>
      <c r="E13" s="185">
        <v>43627</v>
      </c>
      <c r="F13" s="185">
        <v>44175</v>
      </c>
    </row>
    <row r="14" spans="1:6" ht="21" customHeight="1" x14ac:dyDescent="0.25">
      <c r="A14" s="169" t="s">
        <v>24</v>
      </c>
      <c r="B14" s="183">
        <v>29530</v>
      </c>
      <c r="C14" s="184" t="s">
        <v>114</v>
      </c>
      <c r="D14" s="169" t="s">
        <v>107</v>
      </c>
      <c r="E14" s="185">
        <v>43781</v>
      </c>
      <c r="F14" s="186"/>
    </row>
    <row r="15" spans="1:6" ht="21" customHeight="1" x14ac:dyDescent="0.25">
      <c r="A15" s="169" t="s">
        <v>110</v>
      </c>
      <c r="B15" s="183">
        <v>42793</v>
      </c>
      <c r="C15" s="184" t="s">
        <v>120</v>
      </c>
      <c r="D15" s="169" t="s">
        <v>107</v>
      </c>
      <c r="E15" s="185">
        <v>41618</v>
      </c>
      <c r="F15" s="185">
        <v>41820</v>
      </c>
    </row>
    <row r="16" spans="1:6" ht="21" customHeight="1" x14ac:dyDescent="0.25">
      <c r="A16" s="155"/>
      <c r="B16" s="171"/>
      <c r="C16" s="156"/>
      <c r="D16" s="155"/>
      <c r="E16" s="166"/>
      <c r="F16" s="166"/>
    </row>
    <row r="17" spans="1:6" ht="21" customHeight="1" x14ac:dyDescent="0.25">
      <c r="A17" s="155"/>
      <c r="B17" s="171"/>
      <c r="C17" s="156"/>
      <c r="D17" s="155"/>
      <c r="E17" s="166"/>
      <c r="F17" s="166"/>
    </row>
    <row r="18" spans="1:6" ht="21" customHeight="1" x14ac:dyDescent="0.25">
      <c r="A18" s="153"/>
      <c r="B18" s="165"/>
      <c r="C18" s="154"/>
      <c r="D18" s="153"/>
      <c r="E18" s="167"/>
      <c r="F18" s="166"/>
    </row>
    <row r="19" spans="1:6" ht="21" customHeight="1" x14ac:dyDescent="0.25">
      <c r="A19" s="153"/>
      <c r="B19" s="165"/>
      <c r="C19" s="154"/>
      <c r="D19" s="153"/>
      <c r="E19" s="167"/>
      <c r="F19" s="166"/>
    </row>
    <row r="20" spans="1:6" ht="21" customHeight="1" x14ac:dyDescent="0.25">
      <c r="A20" s="153"/>
      <c r="B20" s="165"/>
      <c r="C20" s="154"/>
      <c r="D20" s="153"/>
      <c r="E20" s="167"/>
      <c r="F20" s="166"/>
    </row>
    <row r="21" spans="1:6" ht="21" customHeight="1" x14ac:dyDescent="0.25">
      <c r="A21" s="153"/>
      <c r="B21" s="165"/>
      <c r="C21" s="154"/>
      <c r="D21" s="153"/>
      <c r="E21" s="154"/>
      <c r="F21" s="156"/>
    </row>
    <row r="22" spans="1:6" ht="21" customHeight="1" x14ac:dyDescent="0.25">
      <c r="A22" s="153"/>
      <c r="B22" s="165"/>
      <c r="C22" s="157"/>
      <c r="D22" s="175"/>
      <c r="E22" s="168"/>
      <c r="F22" s="156"/>
    </row>
    <row r="23" spans="1:6" ht="21" customHeight="1" x14ac:dyDescent="0.25">
      <c r="A23" s="153"/>
      <c r="B23" s="165"/>
      <c r="C23" s="154"/>
      <c r="D23" s="153"/>
      <c r="E23" s="167"/>
      <c r="F23" s="166"/>
    </row>
    <row r="24" spans="1:6" ht="21" customHeight="1" x14ac:dyDescent="0.25">
      <c r="A24" s="153"/>
      <c r="B24" s="165"/>
      <c r="C24" s="154"/>
      <c r="D24" s="153"/>
      <c r="E24" s="167"/>
      <c r="F24" s="166"/>
    </row>
    <row r="25" spans="1:6" ht="21" customHeight="1" x14ac:dyDescent="0.25">
      <c r="A25" s="161"/>
      <c r="B25" s="163"/>
      <c r="C25" s="162"/>
      <c r="D25" s="161"/>
      <c r="E25" s="162"/>
      <c r="F25" s="162"/>
    </row>
    <row r="26" spans="1:6" ht="21" customHeight="1" x14ac:dyDescent="0.25">
      <c r="A26" s="153"/>
      <c r="B26" s="165"/>
      <c r="C26" s="154"/>
      <c r="D26" s="153"/>
      <c r="E26" s="167"/>
      <c r="F26" s="166"/>
    </row>
    <row r="27" spans="1:6" ht="21" customHeight="1" x14ac:dyDescent="0.25">
      <c r="A27" s="155"/>
      <c r="B27" s="171"/>
      <c r="C27" s="156"/>
      <c r="D27" s="155"/>
      <c r="E27" s="166"/>
      <c r="F27" s="166"/>
    </row>
    <row r="28" spans="1:6" ht="21" customHeight="1" x14ac:dyDescent="0.25">
      <c r="A28" s="153"/>
      <c r="B28" s="165"/>
      <c r="C28" s="154"/>
      <c r="D28" s="153"/>
      <c r="E28" s="167"/>
      <c r="F28" s="166"/>
    </row>
    <row r="29" spans="1:6" ht="21" customHeight="1" x14ac:dyDescent="0.25">
      <c r="A29" s="153"/>
      <c r="B29" s="165"/>
      <c r="C29" s="154"/>
      <c r="D29" s="153"/>
      <c r="E29" s="167"/>
      <c r="F29" s="166"/>
    </row>
    <row r="30" spans="1:6" ht="21" customHeight="1" x14ac:dyDescent="0.25">
      <c r="A30" s="155"/>
      <c r="B30" s="171"/>
      <c r="C30" s="156"/>
      <c r="D30" s="155"/>
      <c r="E30" s="166"/>
      <c r="F30" s="166"/>
    </row>
    <row r="31" spans="1:6" ht="21" customHeight="1" x14ac:dyDescent="0.25">
      <c r="A31" s="161"/>
      <c r="B31" s="163"/>
      <c r="C31" s="162"/>
      <c r="D31" s="161"/>
      <c r="E31" s="162"/>
      <c r="F31" s="162"/>
    </row>
    <row r="32" spans="1:6" ht="21" customHeight="1" x14ac:dyDescent="0.25">
      <c r="A32" s="155"/>
      <c r="B32" s="171"/>
      <c r="C32" s="156"/>
      <c r="D32" s="155"/>
      <c r="E32" s="166"/>
      <c r="F32" s="166"/>
    </row>
    <row r="33" spans="1:6" ht="21" customHeight="1" x14ac:dyDescent="0.25">
      <c r="A33" s="153"/>
      <c r="B33" s="165"/>
      <c r="C33" s="154"/>
      <c r="D33" s="153"/>
      <c r="E33" s="167"/>
      <c r="F33" s="156"/>
    </row>
    <row r="34" spans="1:6" ht="21" customHeight="1" x14ac:dyDescent="0.25">
      <c r="A34" s="153"/>
      <c r="B34" s="165"/>
      <c r="C34" s="154"/>
      <c r="D34" s="153"/>
      <c r="E34" s="167"/>
      <c r="F34" s="166"/>
    </row>
    <row r="35" spans="1:6" ht="21" customHeight="1" x14ac:dyDescent="0.25">
      <c r="A35" s="153"/>
      <c r="B35" s="165"/>
      <c r="C35" s="154"/>
      <c r="D35" s="153"/>
      <c r="E35" s="167"/>
      <c r="F35" s="166"/>
    </row>
    <row r="36" spans="1:6" ht="21" customHeight="1" x14ac:dyDescent="0.25">
      <c r="A36" s="153"/>
      <c r="B36" s="165"/>
      <c r="C36" s="154"/>
      <c r="D36" s="153"/>
      <c r="E36" s="167"/>
      <c r="F36" s="166"/>
    </row>
    <row r="37" spans="1:6" ht="21" customHeight="1" x14ac:dyDescent="0.25">
      <c r="A37" s="153"/>
      <c r="B37" s="165"/>
      <c r="C37" s="157"/>
      <c r="D37" s="177"/>
      <c r="E37" s="168"/>
      <c r="F37" s="156"/>
    </row>
    <row r="38" spans="1:6" ht="21" customHeight="1" x14ac:dyDescent="0.25">
      <c r="A38" s="153"/>
      <c r="B38" s="165"/>
      <c r="C38" s="164"/>
      <c r="D38" s="153"/>
      <c r="E38" s="154"/>
      <c r="F38" s="154"/>
    </row>
    <row r="39" spans="1:6" ht="21" customHeight="1" x14ac:dyDescent="0.25">
      <c r="A39" s="155"/>
      <c r="B39" s="171"/>
      <c r="C39" s="156"/>
      <c r="D39" s="155"/>
      <c r="E39" s="166"/>
      <c r="F39" s="166"/>
    </row>
    <row r="40" spans="1:6" ht="21" customHeight="1" x14ac:dyDescent="0.25">
      <c r="A40" s="153"/>
      <c r="B40" s="165"/>
      <c r="C40" s="154"/>
      <c r="D40" s="153"/>
      <c r="E40" s="167"/>
      <c r="F40" s="166"/>
    </row>
    <row r="41" spans="1:6" ht="21" customHeight="1" x14ac:dyDescent="0.25">
      <c r="A41" s="153"/>
      <c r="B41" s="165"/>
      <c r="C41" s="154"/>
      <c r="D41" s="153"/>
      <c r="E41" s="167"/>
      <c r="F41" s="166"/>
    </row>
    <row r="42" spans="1:6" ht="21" customHeight="1" x14ac:dyDescent="0.25">
      <c r="A42" s="155"/>
      <c r="B42" s="171"/>
      <c r="C42" s="156"/>
      <c r="D42" s="155"/>
      <c r="E42" s="166"/>
      <c r="F42" s="166"/>
    </row>
    <row r="43" spans="1:6" ht="21" customHeight="1" x14ac:dyDescent="0.25">
      <c r="A43" s="153"/>
      <c r="B43" s="165"/>
      <c r="C43" s="164"/>
      <c r="D43" s="153"/>
      <c r="E43" s="154"/>
      <c r="F43" s="156"/>
    </row>
    <row r="44" spans="1:6" ht="21" customHeight="1" x14ac:dyDescent="0.25">
      <c r="A44" s="153"/>
      <c r="B44" s="165"/>
      <c r="C44" s="154"/>
      <c r="D44" s="153"/>
      <c r="E44" s="154"/>
      <c r="F44" s="156"/>
    </row>
    <row r="45" spans="1:6" ht="21" customHeight="1" x14ac:dyDescent="0.25">
      <c r="A45" s="153"/>
      <c r="B45" s="165"/>
      <c r="C45" s="154"/>
      <c r="D45" s="153"/>
      <c r="E45" s="154"/>
      <c r="F45" s="156"/>
    </row>
    <row r="46" spans="1:6" ht="21" customHeight="1" x14ac:dyDescent="0.25">
      <c r="A46" s="153"/>
      <c r="B46" s="165"/>
      <c r="C46" s="154"/>
      <c r="D46" s="153"/>
      <c r="E46" s="154"/>
      <c r="F46" s="156"/>
    </row>
    <row r="47" spans="1:6" ht="21" customHeight="1" x14ac:dyDescent="0.25">
      <c r="A47" s="153"/>
      <c r="B47" s="165"/>
      <c r="C47" s="154"/>
      <c r="D47" s="153"/>
      <c r="E47" s="154"/>
      <c r="F47" s="156"/>
    </row>
    <row r="48" spans="1:6" ht="21" customHeight="1" x14ac:dyDescent="0.25">
      <c r="A48" s="153"/>
      <c r="B48" s="165"/>
      <c r="C48" s="154"/>
      <c r="D48" s="153"/>
      <c r="E48" s="154"/>
      <c r="F48" s="156"/>
    </row>
    <row r="49" spans="1:6" ht="21" customHeight="1" x14ac:dyDescent="0.25">
      <c r="A49" s="153"/>
      <c r="B49" s="165"/>
      <c r="C49" s="154"/>
      <c r="D49" s="153"/>
      <c r="E49" s="154"/>
      <c r="F49" s="156"/>
    </row>
    <row r="50" spans="1:6" ht="21" customHeight="1" x14ac:dyDescent="0.25">
      <c r="A50" s="153"/>
      <c r="B50" s="165"/>
      <c r="C50" s="154"/>
      <c r="D50" s="153"/>
      <c r="E50" s="154"/>
      <c r="F50" s="156"/>
    </row>
    <row r="51" spans="1:6" s="39" customFormat="1" ht="21" customHeight="1" x14ac:dyDescent="0.25">
      <c r="A51" s="158"/>
      <c r="B51" s="172"/>
      <c r="C51" s="159"/>
      <c r="D51" s="158"/>
      <c r="E51" s="159"/>
      <c r="F51" s="169"/>
    </row>
    <row r="52" spans="1:6" ht="21" customHeight="1" x14ac:dyDescent="0.25">
      <c r="A52" s="153"/>
      <c r="B52" s="165"/>
      <c r="C52" s="154"/>
      <c r="D52" s="153"/>
      <c r="E52" s="154"/>
      <c r="F52" s="156"/>
    </row>
    <row r="53" spans="1:6" ht="21" customHeight="1" x14ac:dyDescent="0.25">
      <c r="A53" s="153"/>
      <c r="B53" s="165"/>
      <c r="C53" s="154"/>
      <c r="D53" s="153"/>
      <c r="E53" s="154"/>
      <c r="F53" s="154"/>
    </row>
    <row r="54" spans="1:6" ht="21" customHeight="1" x14ac:dyDescent="0.25">
      <c r="A54" s="153"/>
      <c r="B54" s="165"/>
      <c r="C54" s="154"/>
      <c r="D54" s="153"/>
      <c r="E54" s="154"/>
      <c r="F54" s="154"/>
    </row>
    <row r="55" spans="1:6" ht="21" customHeight="1" x14ac:dyDescent="0.25">
      <c r="A55" s="153"/>
      <c r="B55" s="165"/>
      <c r="C55" s="154"/>
      <c r="D55" s="153"/>
      <c r="E55" s="154"/>
      <c r="F55" s="154"/>
    </row>
    <row r="56" spans="1:6" ht="21" customHeight="1" x14ac:dyDescent="0.25">
      <c r="A56" s="153"/>
      <c r="B56" s="165"/>
      <c r="C56" s="154"/>
      <c r="D56" s="153"/>
      <c r="E56" s="154"/>
      <c r="F56" s="154"/>
    </row>
    <row r="57" spans="1:6" ht="21" customHeight="1" x14ac:dyDescent="0.25">
      <c r="A57" s="153"/>
      <c r="B57" s="165"/>
      <c r="C57" s="154"/>
      <c r="D57" s="153"/>
      <c r="E57" s="154"/>
      <c r="F57" s="154"/>
    </row>
    <row r="58" spans="1:6" ht="21" customHeight="1" x14ac:dyDescent="0.25">
      <c r="A58" s="153"/>
      <c r="B58" s="165"/>
      <c r="C58" s="154"/>
      <c r="D58" s="153"/>
      <c r="E58" s="154"/>
      <c r="F58" s="154"/>
    </row>
    <row r="59" spans="1:6" ht="21" customHeight="1" x14ac:dyDescent="0.25">
      <c r="A59" s="160"/>
      <c r="B59" s="173"/>
      <c r="C59" s="154"/>
      <c r="D59" s="173"/>
      <c r="E59" s="150"/>
      <c r="F59" s="150"/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May 2013</vt:lpstr>
      <vt:lpstr>May 2013 (3 year B4 Data)</vt:lpstr>
      <vt:lpstr>October 2013</vt:lpstr>
      <vt:lpstr>March 2014</vt:lpstr>
      <vt:lpstr>December 2015</vt:lpstr>
      <vt:lpstr>R-Cut</vt:lpstr>
      <vt:lpstr>'March 2014'!Print_Area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Sturm, Joseph</dc:creator>
  <cp:lastModifiedBy>Amick, Robert F.</cp:lastModifiedBy>
  <cp:lastPrinted>2017-08-18T17:09:32Z</cp:lastPrinted>
  <dcterms:created xsi:type="dcterms:W3CDTF">2013-05-15T17:44:19Z</dcterms:created>
  <dcterms:modified xsi:type="dcterms:W3CDTF">2021-02-02T17:00:58Z</dcterms:modified>
</cp:coreProperties>
</file>